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eidarom-my.sharepoint.com/personal/dudy_kad_co_il/Documents/שולחן העבודה/"/>
    </mc:Choice>
  </mc:AlternateContent>
  <xr:revisionPtr revIDLastSave="0" documentId="8_{46082711-3EE9-4AB5-8270-B491E3C1258D}" xr6:coauthVersionLast="47" xr6:coauthVersionMax="47" xr10:uidLastSave="{00000000-0000-0000-0000-000000000000}"/>
  <bookViews>
    <workbookView xWindow="-109" yWindow="-109" windowWidth="26301" windowHeight="14169" xr2:uid="{78597FE5-5356-4812-8A37-49557B68FECB}"/>
  </bookViews>
  <sheets>
    <sheet name="עברית" sheetId="1" r:id="rId1"/>
    <sheet name="אנגלית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2" l="1"/>
  <c r="N22" i="2"/>
  <c r="N23" i="2"/>
  <c r="N24" i="2"/>
  <c r="N25" i="2"/>
  <c r="O25" i="2"/>
  <c r="N26" i="2"/>
  <c r="N27" i="2"/>
  <c r="O27" i="2"/>
  <c r="N28" i="2"/>
  <c r="N29" i="2"/>
  <c r="N30" i="2"/>
  <c r="N31" i="2"/>
  <c r="N32" i="2"/>
  <c r="N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4" i="2"/>
  <c r="I34" i="2"/>
  <c r="X34" i="2" s="1"/>
  <c r="H35" i="2"/>
  <c r="I35" i="2"/>
  <c r="H36" i="2"/>
  <c r="I36" i="2"/>
  <c r="H37" i="2"/>
  <c r="I37" i="2"/>
  <c r="I21" i="2"/>
  <c r="H21" i="2"/>
  <c r="U22" i="2"/>
  <c r="V22" i="2"/>
  <c r="U23" i="2"/>
  <c r="V23" i="2"/>
  <c r="U24" i="2"/>
  <c r="V24" i="2"/>
  <c r="W24" i="2"/>
  <c r="U25" i="2"/>
  <c r="V25" i="2"/>
  <c r="U26" i="2"/>
  <c r="V26" i="2"/>
  <c r="U27" i="2"/>
  <c r="V27" i="2"/>
  <c r="U28" i="2"/>
  <c r="V28" i="2"/>
  <c r="W28" i="2"/>
  <c r="U29" i="2"/>
  <c r="V29" i="2"/>
  <c r="U30" i="2"/>
  <c r="V30" i="2"/>
  <c r="U31" i="2"/>
  <c r="V31" i="2"/>
  <c r="U32" i="2"/>
  <c r="V32" i="2"/>
  <c r="U34" i="2"/>
  <c r="V34" i="2"/>
  <c r="U35" i="2"/>
  <c r="V35" i="2"/>
  <c r="W35" i="2"/>
  <c r="U36" i="2"/>
  <c r="V36" i="2"/>
  <c r="U37" i="2"/>
  <c r="V37" i="2"/>
  <c r="V21" i="2"/>
  <c r="U21" i="2"/>
  <c r="K22" i="2"/>
  <c r="L22" i="2"/>
  <c r="M22" i="2"/>
  <c r="K23" i="2"/>
  <c r="L23" i="2"/>
  <c r="M23" i="2"/>
  <c r="K24" i="2"/>
  <c r="L24" i="2"/>
  <c r="M24" i="2"/>
  <c r="K25" i="2"/>
  <c r="L25" i="2"/>
  <c r="M25" i="2"/>
  <c r="K26" i="2"/>
  <c r="L26" i="2"/>
  <c r="M26" i="2"/>
  <c r="K27" i="2"/>
  <c r="L27" i="2"/>
  <c r="M27" i="2"/>
  <c r="K28" i="2"/>
  <c r="L28" i="2"/>
  <c r="M28" i="2"/>
  <c r="K29" i="2"/>
  <c r="L29" i="2"/>
  <c r="M29" i="2"/>
  <c r="K30" i="2"/>
  <c r="L30" i="2"/>
  <c r="M30" i="2"/>
  <c r="K31" i="2"/>
  <c r="L31" i="2"/>
  <c r="M31" i="2"/>
  <c r="K32" i="2"/>
  <c r="L32" i="2"/>
  <c r="M32" i="2"/>
  <c r="L21" i="2"/>
  <c r="M21" i="2"/>
  <c r="K21" i="2"/>
  <c r="E37" i="2"/>
  <c r="F37" i="2"/>
  <c r="G37" i="2"/>
  <c r="F36" i="2"/>
  <c r="G36" i="2"/>
  <c r="E32" i="2"/>
  <c r="F32" i="2"/>
  <c r="G32" i="2"/>
  <c r="F31" i="2"/>
  <c r="G3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F21" i="2"/>
  <c r="G21" i="2"/>
  <c r="E21" i="2"/>
  <c r="E28" i="2"/>
  <c r="E29" i="2"/>
  <c r="E30" i="2"/>
  <c r="E31" i="2"/>
  <c r="E34" i="2"/>
  <c r="E35" i="2"/>
  <c r="E36" i="2"/>
  <c r="D35" i="2"/>
  <c r="D34" i="2"/>
  <c r="C29" i="2"/>
  <c r="D29" i="2"/>
  <c r="C30" i="2"/>
  <c r="D30" i="2"/>
  <c r="D28" i="2"/>
  <c r="C34" i="2"/>
  <c r="C35" i="2"/>
  <c r="C28" i="2"/>
  <c r="T37" i="2"/>
  <c r="T36" i="2"/>
  <c r="T35" i="2"/>
  <c r="T34" i="2"/>
  <c r="S32" i="2"/>
  <c r="Q32" i="2"/>
  <c r="T32" i="2" s="1"/>
  <c r="S31" i="2"/>
  <c r="Q31" i="2"/>
  <c r="T31" i="2" s="1"/>
  <c r="S30" i="2"/>
  <c r="Q30" i="2"/>
  <c r="T30" i="2" s="1"/>
  <c r="S29" i="2"/>
  <c r="Q29" i="2"/>
  <c r="T29" i="2" s="1"/>
  <c r="S28" i="2"/>
  <c r="Q28" i="2"/>
  <c r="T28" i="2" s="1"/>
  <c r="S27" i="2"/>
  <c r="Q27" i="2"/>
  <c r="T27" i="2" s="1"/>
  <c r="S26" i="2"/>
  <c r="Q26" i="2"/>
  <c r="T26" i="2" s="1"/>
  <c r="S25" i="2"/>
  <c r="Q25" i="2"/>
  <c r="T25" i="2" s="1"/>
  <c r="S24" i="2"/>
  <c r="Q24" i="2"/>
  <c r="T24" i="2" s="1"/>
  <c r="S23" i="2"/>
  <c r="Q23" i="2"/>
  <c r="T23" i="2" s="1"/>
  <c r="S22" i="2"/>
  <c r="Q22" i="2"/>
  <c r="T22" i="2" s="1"/>
  <c r="S21" i="2"/>
  <c r="Q21" i="2"/>
  <c r="T21" i="2" s="1"/>
  <c r="W28" i="1"/>
  <c r="W37" i="2" s="1"/>
  <c r="T28" i="1"/>
  <c r="X28" i="1" s="1"/>
  <c r="W27" i="1"/>
  <c r="W36" i="2" s="1"/>
  <c r="T27" i="1"/>
  <c r="X27" i="1" s="1"/>
  <c r="W26" i="1"/>
  <c r="T26" i="1"/>
  <c r="X26" i="1" s="1"/>
  <c r="W25" i="1"/>
  <c r="W34" i="2" s="1"/>
  <c r="T25" i="1"/>
  <c r="X25" i="1" s="1"/>
  <c r="W23" i="1"/>
  <c r="W32" i="2" s="1"/>
  <c r="S23" i="1"/>
  <c r="Q23" i="1"/>
  <c r="T23" i="1" s="1"/>
  <c r="O23" i="1"/>
  <c r="W22" i="1"/>
  <c r="W31" i="2" s="1"/>
  <c r="S22" i="1"/>
  <c r="Q22" i="1"/>
  <c r="T22" i="1" s="1"/>
  <c r="O22" i="1"/>
  <c r="O31" i="2" s="1"/>
  <c r="W21" i="1"/>
  <c r="W30" i="2" s="1"/>
  <c r="S21" i="1"/>
  <c r="Q21" i="1"/>
  <c r="T21" i="1" s="1"/>
  <c r="O21" i="1"/>
  <c r="X21" i="1" s="1"/>
  <c r="W20" i="1"/>
  <c r="W29" i="2" s="1"/>
  <c r="S20" i="1"/>
  <c r="Q20" i="1"/>
  <c r="T20" i="1" s="1"/>
  <c r="O20" i="1"/>
  <c r="O29" i="2" s="1"/>
  <c r="W19" i="1"/>
  <c r="S19" i="1"/>
  <c r="Q19" i="1"/>
  <c r="T19" i="1" s="1"/>
  <c r="O19" i="1"/>
  <c r="O28" i="2" s="1"/>
  <c r="W18" i="1"/>
  <c r="W27" i="2" s="1"/>
  <c r="S18" i="1"/>
  <c r="Q18" i="1"/>
  <c r="T18" i="1" s="1"/>
  <c r="O18" i="1"/>
  <c r="X18" i="1" s="1"/>
  <c r="W17" i="1"/>
  <c r="W26" i="2" s="1"/>
  <c r="S17" i="1"/>
  <c r="Q17" i="1"/>
  <c r="T17" i="1" s="1"/>
  <c r="O17" i="1"/>
  <c r="O26" i="2" s="1"/>
  <c r="W16" i="1"/>
  <c r="W25" i="2" s="1"/>
  <c r="S16" i="1"/>
  <c r="Q16" i="1"/>
  <c r="T16" i="1" s="1"/>
  <c r="O16" i="1"/>
  <c r="W15" i="1"/>
  <c r="S15" i="1"/>
  <c r="Q15" i="1"/>
  <c r="T15" i="1" s="1"/>
  <c r="O15" i="1"/>
  <c r="O24" i="2" s="1"/>
  <c r="W14" i="1"/>
  <c r="W23" i="2" s="1"/>
  <c r="S14" i="1"/>
  <c r="Q14" i="1"/>
  <c r="T14" i="1" s="1"/>
  <c r="O14" i="1"/>
  <c r="X14" i="1" s="1"/>
  <c r="W13" i="1"/>
  <c r="W22" i="2" s="1"/>
  <c r="S13" i="1"/>
  <c r="Q13" i="1"/>
  <c r="T13" i="1" s="1"/>
  <c r="O13" i="1"/>
  <c r="O22" i="2" s="1"/>
  <c r="W12" i="1"/>
  <c r="W21" i="2" s="1"/>
  <c r="S12" i="1"/>
  <c r="Q12" i="1"/>
  <c r="T12" i="1" s="1"/>
  <c r="O12" i="1"/>
  <c r="O21" i="2" s="1"/>
  <c r="X32" i="2" l="1"/>
  <c r="X27" i="2"/>
  <c r="X26" i="2"/>
  <c r="X37" i="2"/>
  <c r="X35" i="2"/>
  <c r="X25" i="2"/>
  <c r="X22" i="2"/>
  <c r="X29" i="2"/>
  <c r="X31" i="2"/>
  <c r="X36" i="2"/>
  <c r="X24" i="2"/>
  <c r="X28" i="2"/>
  <c r="X21" i="2"/>
  <c r="O30" i="2"/>
  <c r="X30" i="2" s="1"/>
  <c r="O23" i="2"/>
  <c r="X23" i="2" s="1"/>
  <c r="X19" i="1"/>
  <c r="X23" i="1"/>
  <c r="X17" i="1"/>
  <c r="X13" i="1"/>
  <c r="X22" i="1"/>
  <c r="X15" i="1"/>
  <c r="X12" i="1"/>
  <c r="X16" i="1"/>
  <c r="X20" i="1"/>
</calcChain>
</file>

<file path=xl/sharedStrings.xml><?xml version="1.0" encoding="utf-8"?>
<sst xmlns="http://schemas.openxmlformats.org/spreadsheetml/2006/main" count="189" uniqueCount="98">
  <si>
    <t>כל המשקלים בטבלה זו מהווים הערכה מקורבת, המשקל הסופי הינו ספציפי לכל מוצר וייתכן שינוי מינורי בהתאם לאפיון המוצר</t>
  </si>
  <si>
    <t>יחידה</t>
  </si>
  <si>
    <t>מארז</t>
  </si>
  <si>
    <t>משטח</t>
  </si>
  <si>
    <t>תיאור האריזה</t>
  </si>
  <si>
    <t>נפח (CC)</t>
  </si>
  <si>
    <t>אורך
(מ"מ)</t>
  </si>
  <si>
    <t>רוחב
(מ"מ)</t>
  </si>
  <si>
    <t>גובה
(מ"מ)</t>
  </si>
  <si>
    <t>קוטר אריזה (מ"מ)</t>
  </si>
  <si>
    <t>קוטר מכסה (מ"מ)</t>
  </si>
  <si>
    <t>משקל מסונן (גר.)</t>
  </si>
  <si>
    <t>משקל כולל
(גר.)</t>
  </si>
  <si>
    <t>מספר יחידות</t>
  </si>
  <si>
    <t>גובה (מ"מ)</t>
  </si>
  <si>
    <t>אורך (מ"מ)</t>
  </si>
  <si>
    <t>רוחב (מ"מ)</t>
  </si>
  <si>
    <t>משקל מארז ריק (גר.)</t>
  </si>
  <si>
    <t>משקל כולל (גר.)</t>
  </si>
  <si>
    <t>מספר ארגזים בקומה</t>
  </si>
  <si>
    <t>מספר יחידות בקומה</t>
  </si>
  <si>
    <t>מספר קומות</t>
  </si>
  <si>
    <t xml:space="preserve">סה"כ ארגזים </t>
  </si>
  <si>
    <t xml:space="preserve">סה"כ יחידות </t>
  </si>
  <si>
    <t>אורך (סמ.)</t>
  </si>
  <si>
    <t>רוחב (סמ.)</t>
  </si>
  <si>
    <t>גובה (סמ.)</t>
  </si>
  <si>
    <t xml:space="preserve">סה"כ משקל (קג.) </t>
  </si>
  <si>
    <t xml:space="preserve">צנצנת זכוכית 156CC </t>
  </si>
  <si>
    <t>X</t>
  </si>
  <si>
    <t>צנצנת זכוכית 212CC</t>
  </si>
  <si>
    <t>צנצנת זכוכית 235CC</t>
  </si>
  <si>
    <t>צנצנת זכוכית 350CC</t>
  </si>
  <si>
    <t>צנצנת זכוכית 380CC</t>
  </si>
  <si>
    <t>צנצנת זכוכית 435CC</t>
  </si>
  <si>
    <t xml:space="preserve">צנצנת PP 200CC    </t>
  </si>
  <si>
    <t>מגשית PET 80 גרם</t>
  </si>
  <si>
    <t>מגשית PET 145 גרם</t>
  </si>
  <si>
    <t>דלי 1 ליטר</t>
  </si>
  <si>
    <t>פחית EO A2.5</t>
  </si>
  <si>
    <t>קרטון BIB</t>
  </si>
  <si>
    <t>הסטנדרט ללא מארז</t>
  </si>
  <si>
    <t>דלי 5 ליטר</t>
  </si>
  <si>
    <t>דלי 12 ליטר</t>
  </si>
  <si>
    <t>דלי 18 ליטר</t>
  </si>
  <si>
    <t>טבלת נתונים לוגיסטיים למוצרי כד בני דרום</t>
  </si>
  <si>
    <t>אונקיה</t>
  </si>
  <si>
    <t>אינץ'</t>
  </si>
  <si>
    <t>מ"ל</t>
  </si>
  <si>
    <t>מ"מ</t>
  </si>
  <si>
    <t>פאונד</t>
  </si>
  <si>
    <t>גרם</t>
  </si>
  <si>
    <t>All weights in this table are approximate estimations. The final weight is specific to each product, and a minor variation may occur depending on the product's specifications</t>
  </si>
  <si>
    <t>Logistics Data Table for Kad Beni Darom Products</t>
  </si>
  <si>
    <t>Packaging Description</t>
  </si>
  <si>
    <t xml:space="preserve">צנצנת PP 500CC </t>
  </si>
  <si>
    <t>Glass Jar 5.28 Oz.</t>
  </si>
  <si>
    <t>Glass Jar 7.17 Oz.</t>
  </si>
  <si>
    <t>Glass Jar 7.95 Oz.</t>
  </si>
  <si>
    <t>Glass Jar 11.84 Oz.</t>
  </si>
  <si>
    <t>Glass Jar 12.85 Oz.</t>
  </si>
  <si>
    <t>Glass Jar 14.71 Oz.</t>
  </si>
  <si>
    <t>PP Jar 6.76 Oz.</t>
  </si>
  <si>
    <t xml:space="preserve">PET Tray 0.18 Lb </t>
  </si>
  <si>
    <t xml:space="preserve">PET Tray 0.32 Lb </t>
  </si>
  <si>
    <t>PP Jar 1 Lb.</t>
  </si>
  <si>
    <t>PP Bucket 33.82 Oz.</t>
  </si>
  <si>
    <t>EO Tin Can A2.5</t>
  </si>
  <si>
    <t>PP Bucket 412.6 Oz.</t>
  </si>
  <si>
    <t>PP Bucket 169 Oz.</t>
  </si>
  <si>
    <t>PP Bucket 405 Oz.</t>
  </si>
  <si>
    <t>Volume (Oz)</t>
  </si>
  <si>
    <t>Length (Inch)</t>
  </si>
  <si>
    <t>Width (inch)</t>
  </si>
  <si>
    <t>Height (Inch)</t>
  </si>
  <si>
    <t>Package Diameter (inch)</t>
  </si>
  <si>
    <t>Lid Diameter (inch)</t>
  </si>
  <si>
    <t>Net weight (Lb.)</t>
  </si>
  <si>
    <t>Gross Weight (lb.)</t>
  </si>
  <si>
    <t>Qunatity of units</t>
  </si>
  <si>
    <t>Weight of Empty Carton (lb.)</t>
  </si>
  <si>
    <t>Gross Weight  (lb.)</t>
  </si>
  <si>
    <t>Unit</t>
  </si>
  <si>
    <t>Carton</t>
  </si>
  <si>
    <t>Pallet</t>
  </si>
  <si>
    <t>Quantitiy of Cartons in a Layer</t>
  </si>
  <si>
    <t>Quantitiy of Units in a Layer</t>
  </si>
  <si>
    <t>Total Quantity of Cartons per Pallet</t>
  </si>
  <si>
    <t>Total Quantity of Units per Pallet</t>
  </si>
  <si>
    <t>Pallet Length (inch)</t>
  </si>
  <si>
    <t>Pallet Width (inch)</t>
  </si>
  <si>
    <t>Pallet Height (inch)</t>
  </si>
  <si>
    <t>Pallet Weight (lb.)</t>
  </si>
  <si>
    <t>Quantity of Layers per Pallet</t>
  </si>
  <si>
    <t>The standart production option for this package is without carton</t>
  </si>
  <si>
    <t>פחית A10</t>
  </si>
  <si>
    <t>A10 tin can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</si>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</sst>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Arial"/>
      <family val="2"/>
      <charset val="177"/>
      <scheme val="minor"/>
    </font>
    <font>
      <b/>
      <sz val="22"/>
      <color indexed="8"/>
      <name val="Calibri"/>
      <family val="2"/>
      <charset val="177"/>
    </font>
    <font>
      <b/>
      <sz val="14"/>
      <color indexed="8"/>
      <name val="Calibri"/>
      <family val="2"/>
      <charset val="177"/>
    </font>
    <font>
      <sz val="11"/>
      <color theme="1"/>
      <name val="Arial"/>
      <family val="2"/>
      <charset val="177"/>
      <scheme val="minor"/>
    </font>
    <font>
      <sz val="16"/>
      <color indexed="8"/>
      <name val="Calibri"/>
      <family val="2"/>
      <charset val="177"/>
    </font>
    <font>
      <b/>
      <sz val="48"/>
      <color indexed="8"/>
      <name val="Calibri"/>
      <family val="2"/>
      <charset val="177"/>
    </font>
    <font>
      <sz val="20"/>
      <color theme="1"/>
      <name val="Arial"/>
      <family val="2"/>
      <charset val="177"/>
      <scheme val="minor"/>
    </font>
    <font>
      <b/>
      <sz val="20"/>
      <color indexed="8"/>
      <name val="Calibri"/>
      <family val="2"/>
      <charset val="177"/>
    </font>
    <font>
      <sz val="24"/>
      <color indexed="8"/>
      <name val="Calibri"/>
      <family val="2"/>
      <charset val="177"/>
    </font>
    <font>
      <b/>
      <sz val="72"/>
      <color theme="1"/>
      <name val="Calibri"/>
      <family val="2"/>
    </font>
    <font>
      <b/>
      <sz val="28"/>
      <color indexed="8"/>
      <name val="Calibri"/>
      <family val="2"/>
      <charset val="177"/>
    </font>
    <font>
      <b/>
      <sz val="8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Continuous" vertical="center" wrapText="1"/>
    </xf>
    <xf numFmtId="0" fontId="1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2" fillId="0" borderId="24" xfId="0" applyFont="1" applyBorder="1" applyAlignment="1">
      <alignment horizontal="centerContinuous" vertical="center" wrapText="1"/>
    </xf>
    <xf numFmtId="0" fontId="1" fillId="0" borderId="25" xfId="0" applyFont="1" applyBorder="1" applyAlignment="1">
      <alignment horizontal="centerContinuous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19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5" xfId="0" applyBorder="1"/>
    <xf numFmtId="2" fontId="4" fillId="0" borderId="1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11" xfId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Continuous" vertical="center" wrapText="1"/>
    </xf>
    <xf numFmtId="0" fontId="5" fillId="0" borderId="21" xfId="0" applyFont="1" applyBorder="1" applyAlignment="1">
      <alignment horizontal="centerContinuous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0" borderId="22" xfId="0" applyFont="1" applyBorder="1" applyAlignment="1">
      <alignment horizontal="centerContinuous" vertical="center" wrapText="1"/>
    </xf>
    <xf numFmtId="0" fontId="5" fillId="0" borderId="23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16" xfId="0" applyFont="1" applyBorder="1" applyAlignment="1">
      <alignment horizontal="centerContinuous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164" fontId="4" fillId="0" borderId="35" xfId="1" applyNumberFormat="1" applyFont="1" applyBorder="1" applyAlignment="1">
      <alignment horizontal="center" vertical="center" wrapText="1"/>
    </xf>
    <xf numFmtId="2" fontId="4" fillId="0" borderId="36" xfId="0" applyNumberFormat="1" applyFont="1" applyBorder="1" applyAlignment="1">
      <alignment horizontal="center" vertical="center" wrapText="1"/>
    </xf>
    <xf numFmtId="1" fontId="4" fillId="0" borderId="37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49" fontId="4" fillId="0" borderId="39" xfId="1" applyNumberFormat="1" applyFont="1" applyBorder="1" applyAlignment="1">
      <alignment horizontal="center"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49" fontId="4" fillId="0" borderId="33" xfId="1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2" fontId="4" fillId="0" borderId="32" xfId="0" applyNumberFormat="1" applyFont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 wrapText="1"/>
    </xf>
    <xf numFmtId="2" fontId="4" fillId="0" borderId="49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 applyAlignment="1">
      <alignment horizontal="center" vertical="center" wrapText="1"/>
    </xf>
    <xf numFmtId="2" fontId="4" fillId="0" borderId="37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Continuous"/>
    </xf>
    <xf numFmtId="0" fontId="2" fillId="0" borderId="50" xfId="0" applyFont="1" applyBorder="1" applyAlignment="1">
      <alignment horizontal="centerContinuous" vertical="center" wrapText="1"/>
    </xf>
    <xf numFmtId="0" fontId="2" fillId="0" borderId="51" xfId="0" applyFont="1" applyBorder="1" applyAlignment="1">
      <alignment horizontal="centerContinuous" vertical="center" wrapText="1"/>
    </xf>
    <xf numFmtId="0" fontId="2" fillId="0" borderId="36" xfId="0" applyFont="1" applyBorder="1" applyAlignment="1">
      <alignment horizontal="centerContinuous" vertical="center" wrapText="1"/>
    </xf>
    <xf numFmtId="0" fontId="2" fillId="0" borderId="37" xfId="0" applyFont="1" applyBorder="1" applyAlignment="1">
      <alignment horizontal="centerContinuous" vertical="center" wrapText="1"/>
    </xf>
    <xf numFmtId="0" fontId="2" fillId="0" borderId="47" xfId="0" applyFont="1" applyBorder="1" applyAlignment="1">
      <alignment horizontal="centerContinuous" vertical="center" wrapText="1"/>
    </xf>
    <xf numFmtId="0" fontId="6" fillId="0" borderId="53" xfId="0" applyFont="1" applyBorder="1"/>
    <xf numFmtId="0" fontId="6" fillId="0" borderId="54" xfId="0" applyFont="1" applyBorder="1"/>
    <xf numFmtId="0" fontId="0" fillId="0" borderId="52" xfId="0" applyBorder="1"/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49" fontId="4" fillId="0" borderId="41" xfId="1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4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11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438150</xdr:colOff>
      <xdr:row>9</xdr:row>
      <xdr:rowOff>180975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B7CE1A7-AD0D-8D59-0877-C5F87BADD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1252600" y="0"/>
          <a:ext cx="2438400" cy="2009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685037</xdr:colOff>
      <xdr:row>1</xdr:row>
      <xdr:rowOff>1</xdr:rowOff>
    </xdr:from>
    <xdr:to>
      <xdr:col>3</xdr:col>
      <xdr:colOff>647700</xdr:colOff>
      <xdr:row>16</xdr:row>
      <xdr:rowOff>1312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06ED0096-036E-6118-B439-3A2826028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3575450" y="180976"/>
          <a:ext cx="3105913" cy="2707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86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D766555-EE1F-4A5D-B05C-6136C2E88C76}">
  <we:reference id="WA200005502" version="1.0.0.13" store="Omex" storeType="OMEX"/>
  <we:alternateReferences>
    <we:reference id="WA200005502" version="1.0.0.13" store="WA200005502" storeType="OMEX"/>
  </we:alternateReferences>
  <we:properties>
    <we:property name="docId" value="&quot;at9hGSzzASc31oSKsWaaM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_xldudf_GPT_CREATE_PROMPT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00AA-5C82-4706-8462-5EE827281951}">
  <sheetPr>
    <pageSetUpPr fitToPage="1"/>
  </sheetPr>
  <dimension ref="A2:X28"/>
  <sheetViews>
    <sheetView rightToLeft="1" tabSelected="1" zoomScale="72" zoomScaleNormal="72" workbookViewId="0">
      <pane ySplit="11" topLeftCell="A24" activePane="bottomLeft" state="frozen"/>
      <selection pane="bottomLeft" activeCell="K24" sqref="K24"/>
    </sheetView>
  </sheetViews>
  <sheetFormatPr defaultRowHeight="13.6" x14ac:dyDescent="0.2"/>
  <cols>
    <col min="1" max="24" width="13.109375" customWidth="1"/>
  </cols>
  <sheetData>
    <row r="2" spans="1:24" x14ac:dyDescent="0.2">
      <c r="E2" s="84" t="s">
        <v>45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3" spans="1:24" x14ac:dyDescent="0.2"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</row>
    <row r="4" spans="1:24" x14ac:dyDescent="0.2"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</row>
    <row r="5" spans="1:24" x14ac:dyDescent="0.2"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</row>
    <row r="6" spans="1:24" x14ac:dyDescent="0.2"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</row>
    <row r="7" spans="1:24" x14ac:dyDescent="0.2">
      <c r="C7" s="17"/>
    </row>
    <row r="8" spans="1:24" ht="14.3" thickBot="1" x14ac:dyDescent="0.25"/>
    <row r="9" spans="1:24" ht="29.25" thickBot="1" x14ac:dyDescent="0.55000000000000004">
      <c r="A9" s="16"/>
      <c r="B9" s="12" t="s">
        <v>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0"/>
    </row>
    <row r="10" spans="1:24" ht="62.5" thickBot="1" x14ac:dyDescent="0.25">
      <c r="A10" s="15"/>
      <c r="B10" s="35" t="s">
        <v>1</v>
      </c>
      <c r="C10" s="11"/>
      <c r="D10" s="8"/>
      <c r="E10" s="30"/>
      <c r="F10" s="30"/>
      <c r="G10" s="30"/>
      <c r="H10" s="30"/>
      <c r="I10" s="31"/>
      <c r="J10" s="32" t="s">
        <v>2</v>
      </c>
      <c r="K10" s="32"/>
      <c r="L10" s="32"/>
      <c r="M10" s="32"/>
      <c r="N10" s="32"/>
      <c r="O10" s="33"/>
      <c r="P10" s="34" t="s">
        <v>3</v>
      </c>
      <c r="Q10" s="32"/>
      <c r="R10" s="32"/>
      <c r="S10" s="32"/>
      <c r="T10" s="32"/>
      <c r="U10" s="32"/>
      <c r="V10" s="32"/>
      <c r="W10" s="32"/>
      <c r="X10" s="33"/>
    </row>
    <row r="11" spans="1:24" ht="63.7" customHeight="1" thickBot="1" x14ac:dyDescent="0.25">
      <c r="A11" s="13" t="s">
        <v>4</v>
      </c>
      <c r="B11" s="14" t="s">
        <v>5</v>
      </c>
      <c r="C11" s="2" t="s">
        <v>6</v>
      </c>
      <c r="D11" s="2" t="s">
        <v>7</v>
      </c>
      <c r="E11" s="2" t="s">
        <v>8</v>
      </c>
      <c r="F11" s="2" t="s">
        <v>9</v>
      </c>
      <c r="G11" s="2" t="s">
        <v>10</v>
      </c>
      <c r="H11" s="2" t="s">
        <v>11</v>
      </c>
      <c r="I11" s="2" t="s">
        <v>12</v>
      </c>
      <c r="J11" s="3" t="s">
        <v>13</v>
      </c>
      <c r="K11" s="2" t="s">
        <v>14</v>
      </c>
      <c r="L11" s="2" t="s">
        <v>15</v>
      </c>
      <c r="M11" s="2" t="s">
        <v>16</v>
      </c>
      <c r="N11" s="2" t="s">
        <v>17</v>
      </c>
      <c r="O11" s="2" t="s">
        <v>18</v>
      </c>
      <c r="P11" s="2" t="s">
        <v>19</v>
      </c>
      <c r="Q11" s="2" t="s">
        <v>20</v>
      </c>
      <c r="R11" s="2" t="s">
        <v>21</v>
      </c>
      <c r="S11" s="2" t="s">
        <v>22</v>
      </c>
      <c r="T11" s="2" t="s">
        <v>23</v>
      </c>
      <c r="U11" s="2" t="s">
        <v>24</v>
      </c>
      <c r="V11" s="2" t="s">
        <v>25</v>
      </c>
      <c r="W11" s="2" t="s">
        <v>26</v>
      </c>
      <c r="X11" s="2" t="s">
        <v>27</v>
      </c>
    </row>
    <row r="12" spans="1:24" ht="63.7" customHeight="1" x14ac:dyDescent="0.2">
      <c r="A12" s="1" t="s">
        <v>28</v>
      </c>
      <c r="B12" s="23">
        <v>156</v>
      </c>
      <c r="C12" s="23" t="s">
        <v>29</v>
      </c>
      <c r="D12" s="23" t="s">
        <v>29</v>
      </c>
      <c r="E12" s="23">
        <v>83</v>
      </c>
      <c r="F12" s="23">
        <v>53</v>
      </c>
      <c r="G12" s="23">
        <v>53</v>
      </c>
      <c r="H12" s="23">
        <v>140</v>
      </c>
      <c r="I12" s="24">
        <v>245</v>
      </c>
      <c r="J12" s="25">
        <v>12</v>
      </c>
      <c r="K12" s="25">
        <v>100</v>
      </c>
      <c r="L12" s="25">
        <v>235</v>
      </c>
      <c r="M12" s="25">
        <v>175</v>
      </c>
      <c r="N12" s="26">
        <v>110</v>
      </c>
      <c r="O12" s="24">
        <f t="shared" ref="O12:O23" si="0">I12*J12+N12</f>
        <v>3050</v>
      </c>
      <c r="P12" s="27">
        <v>22</v>
      </c>
      <c r="Q12" s="25">
        <f t="shared" ref="Q12:Q23" si="1">P12*J12</f>
        <v>264</v>
      </c>
      <c r="R12" s="23">
        <v>11</v>
      </c>
      <c r="S12" s="23">
        <f>P12*R12</f>
        <v>242</v>
      </c>
      <c r="T12" s="28">
        <f t="shared" ref="T12:T23" si="2">Q12*R12</f>
        <v>2904</v>
      </c>
      <c r="U12" s="23">
        <v>100</v>
      </c>
      <c r="V12" s="23">
        <v>120</v>
      </c>
      <c r="W12" s="23">
        <f t="shared" ref="W12:W23" si="3">(K12*R12)/10+13</f>
        <v>123</v>
      </c>
      <c r="X12" s="29">
        <f>(O12*S12)/1000+15</f>
        <v>753.1</v>
      </c>
    </row>
    <row r="13" spans="1:24" ht="63.7" customHeight="1" x14ac:dyDescent="0.2">
      <c r="A13" s="4" t="s">
        <v>30</v>
      </c>
      <c r="B13" s="23">
        <v>212</v>
      </c>
      <c r="C13" s="23" t="s">
        <v>29</v>
      </c>
      <c r="D13" s="23" t="s">
        <v>29</v>
      </c>
      <c r="E13" s="23">
        <v>83</v>
      </c>
      <c r="F13" s="23">
        <v>63</v>
      </c>
      <c r="G13" s="23">
        <v>63</v>
      </c>
      <c r="H13" s="28">
        <v>190</v>
      </c>
      <c r="I13" s="28">
        <v>325</v>
      </c>
      <c r="J13" s="28">
        <v>12</v>
      </c>
      <c r="K13" s="28">
        <v>100</v>
      </c>
      <c r="L13" s="28">
        <v>280</v>
      </c>
      <c r="M13" s="28">
        <v>205</v>
      </c>
      <c r="N13" s="28">
        <v>110</v>
      </c>
      <c r="O13" s="24">
        <f t="shared" si="0"/>
        <v>4010</v>
      </c>
      <c r="P13" s="28">
        <v>18</v>
      </c>
      <c r="Q13" s="28">
        <f t="shared" si="1"/>
        <v>216</v>
      </c>
      <c r="R13" s="28">
        <v>12</v>
      </c>
      <c r="S13" s="28">
        <f t="shared" ref="S13:S22" si="4">P13*R13</f>
        <v>216</v>
      </c>
      <c r="T13" s="28">
        <f t="shared" si="2"/>
        <v>2592</v>
      </c>
      <c r="U13" s="23">
        <v>100</v>
      </c>
      <c r="V13" s="23">
        <v>120</v>
      </c>
      <c r="W13" s="23">
        <f t="shared" si="3"/>
        <v>133</v>
      </c>
      <c r="X13" s="29">
        <f t="shared" ref="X13:X23" si="5">(O13*S13)/1000+15</f>
        <v>881.16</v>
      </c>
    </row>
    <row r="14" spans="1:24" ht="63.7" customHeight="1" x14ac:dyDescent="0.2">
      <c r="A14" s="4" t="s">
        <v>31</v>
      </c>
      <c r="B14" s="23">
        <v>235</v>
      </c>
      <c r="C14" s="23" t="s">
        <v>29</v>
      </c>
      <c r="D14" s="23" t="s">
        <v>29</v>
      </c>
      <c r="E14" s="23">
        <v>130</v>
      </c>
      <c r="F14" s="23">
        <v>53</v>
      </c>
      <c r="G14" s="23">
        <v>53</v>
      </c>
      <c r="H14" s="28">
        <v>230</v>
      </c>
      <c r="I14" s="28">
        <v>405</v>
      </c>
      <c r="J14" s="28">
        <v>12</v>
      </c>
      <c r="K14" s="28">
        <v>135</v>
      </c>
      <c r="L14" s="28">
        <v>235</v>
      </c>
      <c r="M14" s="28">
        <v>175</v>
      </c>
      <c r="N14" s="28">
        <v>110</v>
      </c>
      <c r="O14" s="24">
        <f t="shared" si="0"/>
        <v>4970</v>
      </c>
      <c r="P14" s="28">
        <v>22</v>
      </c>
      <c r="Q14" s="28">
        <f t="shared" si="1"/>
        <v>264</v>
      </c>
      <c r="R14" s="28">
        <v>8</v>
      </c>
      <c r="S14" s="28">
        <f t="shared" si="4"/>
        <v>176</v>
      </c>
      <c r="T14" s="28">
        <f t="shared" si="2"/>
        <v>2112</v>
      </c>
      <c r="U14" s="23">
        <v>100</v>
      </c>
      <c r="V14" s="23">
        <v>120</v>
      </c>
      <c r="W14" s="23">
        <f t="shared" si="3"/>
        <v>121</v>
      </c>
      <c r="X14" s="29">
        <f t="shared" si="5"/>
        <v>889.72</v>
      </c>
    </row>
    <row r="15" spans="1:24" ht="63.7" customHeight="1" x14ac:dyDescent="0.2">
      <c r="A15" s="4" t="s">
        <v>32</v>
      </c>
      <c r="B15" s="23">
        <v>350</v>
      </c>
      <c r="C15" s="23" t="s">
        <v>29</v>
      </c>
      <c r="D15" s="23" t="s">
        <v>29</v>
      </c>
      <c r="E15" s="23">
        <v>97</v>
      </c>
      <c r="F15" s="23">
        <v>82</v>
      </c>
      <c r="G15" s="23">
        <v>82</v>
      </c>
      <c r="H15" s="28">
        <v>300</v>
      </c>
      <c r="I15" s="28">
        <v>540</v>
      </c>
      <c r="J15" s="28">
        <v>6</v>
      </c>
      <c r="K15" s="28">
        <v>105</v>
      </c>
      <c r="L15" s="28">
        <v>265</v>
      </c>
      <c r="M15" s="28">
        <v>175</v>
      </c>
      <c r="N15" s="28">
        <v>120</v>
      </c>
      <c r="O15" s="24">
        <f t="shared" si="0"/>
        <v>3360</v>
      </c>
      <c r="P15" s="28">
        <v>18</v>
      </c>
      <c r="Q15" s="28">
        <f t="shared" si="1"/>
        <v>108</v>
      </c>
      <c r="R15" s="28">
        <v>13</v>
      </c>
      <c r="S15" s="28">
        <f t="shared" si="4"/>
        <v>234</v>
      </c>
      <c r="T15" s="28">
        <f t="shared" si="2"/>
        <v>1404</v>
      </c>
      <c r="U15" s="23">
        <v>100</v>
      </c>
      <c r="V15" s="23">
        <v>120</v>
      </c>
      <c r="W15" s="23">
        <f t="shared" si="3"/>
        <v>149.5</v>
      </c>
      <c r="X15" s="29">
        <f t="shared" si="5"/>
        <v>801.24</v>
      </c>
    </row>
    <row r="16" spans="1:24" ht="63.7" customHeight="1" x14ac:dyDescent="0.2">
      <c r="A16" s="4" t="s">
        <v>33</v>
      </c>
      <c r="B16" s="23">
        <v>380</v>
      </c>
      <c r="C16" s="23" t="s">
        <v>29</v>
      </c>
      <c r="D16" s="23" t="s">
        <v>29</v>
      </c>
      <c r="E16" s="23">
        <v>125</v>
      </c>
      <c r="F16" s="23">
        <v>70</v>
      </c>
      <c r="G16" s="23">
        <v>63</v>
      </c>
      <c r="H16" s="28">
        <v>350</v>
      </c>
      <c r="I16" s="28">
        <v>570</v>
      </c>
      <c r="J16" s="28">
        <v>12</v>
      </c>
      <c r="K16" s="28">
        <v>150</v>
      </c>
      <c r="L16" s="28">
        <v>290</v>
      </c>
      <c r="M16" s="28">
        <v>215</v>
      </c>
      <c r="N16" s="28">
        <v>120</v>
      </c>
      <c r="O16" s="24">
        <f t="shared" si="0"/>
        <v>6960</v>
      </c>
      <c r="P16" s="28">
        <v>18</v>
      </c>
      <c r="Q16" s="28">
        <f t="shared" si="1"/>
        <v>216</v>
      </c>
      <c r="R16" s="28">
        <v>10</v>
      </c>
      <c r="S16" s="28">
        <f t="shared" si="4"/>
        <v>180</v>
      </c>
      <c r="T16" s="28">
        <f t="shared" si="2"/>
        <v>2160</v>
      </c>
      <c r="U16" s="23">
        <v>100</v>
      </c>
      <c r="V16" s="23">
        <v>120</v>
      </c>
      <c r="W16" s="23">
        <f t="shared" si="3"/>
        <v>163</v>
      </c>
      <c r="X16" s="29">
        <f t="shared" si="5"/>
        <v>1267.8</v>
      </c>
    </row>
    <row r="17" spans="1:24" ht="63.7" customHeight="1" x14ac:dyDescent="0.2">
      <c r="A17" s="4" t="s">
        <v>34</v>
      </c>
      <c r="B17" s="23">
        <v>435</v>
      </c>
      <c r="C17" s="23" t="s">
        <v>29</v>
      </c>
      <c r="D17" s="23" t="s">
        <v>29</v>
      </c>
      <c r="E17" s="23">
        <v>113</v>
      </c>
      <c r="F17" s="23">
        <v>78</v>
      </c>
      <c r="G17" s="23">
        <v>82</v>
      </c>
      <c r="H17" s="28">
        <v>400</v>
      </c>
      <c r="I17" s="28">
        <v>650</v>
      </c>
      <c r="J17" s="28">
        <v>6</v>
      </c>
      <c r="K17" s="28">
        <v>121</v>
      </c>
      <c r="L17" s="28">
        <v>265</v>
      </c>
      <c r="M17" s="28">
        <v>175</v>
      </c>
      <c r="N17" s="28">
        <v>130</v>
      </c>
      <c r="O17" s="24">
        <f t="shared" si="0"/>
        <v>4030</v>
      </c>
      <c r="P17" s="28">
        <v>18</v>
      </c>
      <c r="Q17" s="28">
        <f t="shared" si="1"/>
        <v>108</v>
      </c>
      <c r="R17" s="28">
        <v>11</v>
      </c>
      <c r="S17" s="28">
        <f t="shared" si="4"/>
        <v>198</v>
      </c>
      <c r="T17" s="28">
        <f t="shared" si="2"/>
        <v>1188</v>
      </c>
      <c r="U17" s="23">
        <v>100</v>
      </c>
      <c r="V17" s="23">
        <v>120</v>
      </c>
      <c r="W17" s="23">
        <f t="shared" si="3"/>
        <v>146.1</v>
      </c>
      <c r="X17" s="29">
        <f t="shared" si="5"/>
        <v>812.94</v>
      </c>
    </row>
    <row r="18" spans="1:24" ht="63.7" customHeight="1" x14ac:dyDescent="0.2">
      <c r="A18" s="4" t="s">
        <v>35</v>
      </c>
      <c r="B18" s="23">
        <v>200</v>
      </c>
      <c r="C18" s="23" t="s">
        <v>29</v>
      </c>
      <c r="D18" s="23" t="s">
        <v>29</v>
      </c>
      <c r="E18" s="23">
        <v>85</v>
      </c>
      <c r="F18" s="23">
        <v>63</v>
      </c>
      <c r="G18" s="23">
        <v>63</v>
      </c>
      <c r="H18" s="28">
        <v>200</v>
      </c>
      <c r="I18" s="28">
        <v>225</v>
      </c>
      <c r="J18" s="28">
        <v>12</v>
      </c>
      <c r="K18" s="28">
        <v>80</v>
      </c>
      <c r="L18" s="28">
        <v>297</v>
      </c>
      <c r="M18" s="28">
        <v>215</v>
      </c>
      <c r="N18" s="28">
        <v>90</v>
      </c>
      <c r="O18" s="24">
        <f t="shared" si="0"/>
        <v>2790</v>
      </c>
      <c r="P18" s="28">
        <v>16</v>
      </c>
      <c r="Q18" s="28">
        <f t="shared" si="1"/>
        <v>192</v>
      </c>
      <c r="R18" s="28">
        <v>18</v>
      </c>
      <c r="S18" s="28">
        <f t="shared" si="4"/>
        <v>288</v>
      </c>
      <c r="T18" s="28">
        <f t="shared" si="2"/>
        <v>3456</v>
      </c>
      <c r="U18" s="23">
        <v>100</v>
      </c>
      <c r="V18" s="23">
        <v>120</v>
      </c>
      <c r="W18" s="23">
        <f t="shared" si="3"/>
        <v>157</v>
      </c>
      <c r="X18" s="29">
        <f t="shared" si="5"/>
        <v>818.52</v>
      </c>
    </row>
    <row r="19" spans="1:24" ht="63.7" customHeight="1" x14ac:dyDescent="0.2">
      <c r="A19" s="4" t="s">
        <v>36</v>
      </c>
      <c r="B19" s="23" t="s">
        <v>29</v>
      </c>
      <c r="C19" s="23">
        <v>147</v>
      </c>
      <c r="D19" s="23">
        <v>110</v>
      </c>
      <c r="E19" s="23">
        <v>22</v>
      </c>
      <c r="F19" s="23" t="s">
        <v>29</v>
      </c>
      <c r="G19" s="23" t="s">
        <v>29</v>
      </c>
      <c r="H19" s="28">
        <v>80</v>
      </c>
      <c r="I19" s="28">
        <v>105</v>
      </c>
      <c r="J19" s="28">
        <v>20</v>
      </c>
      <c r="K19" s="28">
        <v>103</v>
      </c>
      <c r="L19" s="28">
        <v>320</v>
      </c>
      <c r="M19" s="28">
        <v>235</v>
      </c>
      <c r="N19" s="28">
        <v>140</v>
      </c>
      <c r="O19" s="24">
        <f t="shared" si="0"/>
        <v>2240</v>
      </c>
      <c r="P19" s="28">
        <v>14</v>
      </c>
      <c r="Q19" s="28">
        <f t="shared" si="1"/>
        <v>280</v>
      </c>
      <c r="R19" s="28">
        <v>12</v>
      </c>
      <c r="S19" s="28">
        <f t="shared" si="4"/>
        <v>168</v>
      </c>
      <c r="T19" s="28">
        <f t="shared" si="2"/>
        <v>3360</v>
      </c>
      <c r="U19" s="23">
        <v>100</v>
      </c>
      <c r="V19" s="23">
        <v>120</v>
      </c>
      <c r="W19" s="23">
        <f t="shared" si="3"/>
        <v>136.6</v>
      </c>
      <c r="X19" s="29">
        <f t="shared" si="5"/>
        <v>391.32</v>
      </c>
    </row>
    <row r="20" spans="1:24" ht="63.7" customHeight="1" x14ac:dyDescent="0.2">
      <c r="A20" s="4" t="s">
        <v>37</v>
      </c>
      <c r="B20" s="23" t="s">
        <v>29</v>
      </c>
      <c r="C20" s="23">
        <v>147</v>
      </c>
      <c r="D20" s="23">
        <v>110</v>
      </c>
      <c r="E20" s="23">
        <v>30</v>
      </c>
      <c r="F20" s="23" t="s">
        <v>29</v>
      </c>
      <c r="G20" s="23" t="s">
        <v>29</v>
      </c>
      <c r="H20" s="28">
        <v>145</v>
      </c>
      <c r="I20" s="28">
        <v>170</v>
      </c>
      <c r="J20" s="28">
        <v>16</v>
      </c>
      <c r="K20" s="28">
        <v>103</v>
      </c>
      <c r="L20" s="28">
        <v>320</v>
      </c>
      <c r="M20" s="28">
        <v>235</v>
      </c>
      <c r="N20" s="28">
        <v>140</v>
      </c>
      <c r="O20" s="24">
        <f t="shared" si="0"/>
        <v>2860</v>
      </c>
      <c r="P20" s="28">
        <v>14</v>
      </c>
      <c r="Q20" s="28">
        <f t="shared" si="1"/>
        <v>224</v>
      </c>
      <c r="R20" s="28">
        <v>12</v>
      </c>
      <c r="S20" s="28">
        <f t="shared" si="4"/>
        <v>168</v>
      </c>
      <c r="T20" s="28">
        <f t="shared" si="2"/>
        <v>2688</v>
      </c>
      <c r="U20" s="23">
        <v>100</v>
      </c>
      <c r="V20" s="23">
        <v>120</v>
      </c>
      <c r="W20" s="23">
        <f t="shared" si="3"/>
        <v>136.6</v>
      </c>
      <c r="X20" s="29">
        <f t="shared" si="5"/>
        <v>495.48</v>
      </c>
    </row>
    <row r="21" spans="1:24" ht="63.7" customHeight="1" x14ac:dyDescent="0.2">
      <c r="A21" s="4" t="s">
        <v>55</v>
      </c>
      <c r="B21" s="23">
        <v>500</v>
      </c>
      <c r="C21" s="23">
        <v>114</v>
      </c>
      <c r="D21" s="23">
        <v>97</v>
      </c>
      <c r="E21" s="23">
        <v>90</v>
      </c>
      <c r="F21" s="23" t="s">
        <v>29</v>
      </c>
      <c r="G21" s="23" t="s">
        <v>29</v>
      </c>
      <c r="H21" s="28">
        <v>454</v>
      </c>
      <c r="I21" s="28">
        <v>490</v>
      </c>
      <c r="J21" s="28">
        <v>12</v>
      </c>
      <c r="K21" s="28">
        <v>185</v>
      </c>
      <c r="L21" s="28">
        <v>350</v>
      </c>
      <c r="M21" s="28">
        <v>213</v>
      </c>
      <c r="N21" s="28">
        <v>200</v>
      </c>
      <c r="O21" s="24">
        <f t="shared" si="0"/>
        <v>6080</v>
      </c>
      <c r="P21" s="28">
        <v>13</v>
      </c>
      <c r="Q21" s="28">
        <f t="shared" si="1"/>
        <v>156</v>
      </c>
      <c r="R21" s="28">
        <v>10</v>
      </c>
      <c r="S21" s="28">
        <f t="shared" si="4"/>
        <v>130</v>
      </c>
      <c r="T21" s="28">
        <f t="shared" si="2"/>
        <v>1560</v>
      </c>
      <c r="U21" s="23">
        <v>100</v>
      </c>
      <c r="V21" s="23">
        <v>120</v>
      </c>
      <c r="W21" s="23">
        <f t="shared" si="3"/>
        <v>198</v>
      </c>
      <c r="X21" s="29">
        <f t="shared" si="5"/>
        <v>805.4</v>
      </c>
    </row>
    <row r="22" spans="1:24" ht="63.7" customHeight="1" x14ac:dyDescent="0.2">
      <c r="A22" s="4" t="s">
        <v>38</v>
      </c>
      <c r="B22" s="23">
        <v>1000</v>
      </c>
      <c r="C22" s="23" t="s">
        <v>29</v>
      </c>
      <c r="D22" s="23" t="s">
        <v>29</v>
      </c>
      <c r="E22" s="23">
        <v>124</v>
      </c>
      <c r="F22" s="23">
        <v>130</v>
      </c>
      <c r="G22" s="23">
        <v>130</v>
      </c>
      <c r="H22" s="28">
        <v>1000</v>
      </c>
      <c r="I22" s="28">
        <v>1050</v>
      </c>
      <c r="J22" s="28">
        <v>6</v>
      </c>
      <c r="K22" s="28">
        <v>135</v>
      </c>
      <c r="L22" s="28">
        <v>435</v>
      </c>
      <c r="M22" s="28">
        <v>300</v>
      </c>
      <c r="N22" s="28">
        <v>250</v>
      </c>
      <c r="O22" s="24">
        <f t="shared" si="0"/>
        <v>6550</v>
      </c>
      <c r="P22" s="28">
        <v>7</v>
      </c>
      <c r="Q22" s="28">
        <f t="shared" si="1"/>
        <v>42</v>
      </c>
      <c r="R22" s="28">
        <v>7</v>
      </c>
      <c r="S22" s="28">
        <f t="shared" si="4"/>
        <v>49</v>
      </c>
      <c r="T22" s="28">
        <f t="shared" si="2"/>
        <v>294</v>
      </c>
      <c r="U22" s="23">
        <v>100</v>
      </c>
      <c r="V22" s="23">
        <v>120</v>
      </c>
      <c r="W22" s="23">
        <f t="shared" si="3"/>
        <v>107.5</v>
      </c>
      <c r="X22" s="29">
        <f t="shared" si="5"/>
        <v>335.95</v>
      </c>
    </row>
    <row r="23" spans="1:24" ht="63.7" customHeight="1" x14ac:dyDescent="0.2">
      <c r="A23" s="4" t="s">
        <v>39</v>
      </c>
      <c r="B23" s="23">
        <v>845</v>
      </c>
      <c r="C23" s="23" t="s">
        <v>29</v>
      </c>
      <c r="D23" s="23" t="s">
        <v>29</v>
      </c>
      <c r="E23" s="23">
        <v>119</v>
      </c>
      <c r="F23" s="23">
        <v>99</v>
      </c>
      <c r="G23" s="23">
        <v>100</v>
      </c>
      <c r="H23" s="28">
        <v>800</v>
      </c>
      <c r="I23" s="28">
        <v>900</v>
      </c>
      <c r="J23" s="28">
        <v>6</v>
      </c>
      <c r="K23" s="28">
        <v>140</v>
      </c>
      <c r="L23" s="28">
        <v>325</v>
      </c>
      <c r="M23" s="28">
        <v>220</v>
      </c>
      <c r="N23" s="28">
        <v>155</v>
      </c>
      <c r="O23" s="24">
        <f t="shared" si="0"/>
        <v>5555</v>
      </c>
      <c r="P23" s="28">
        <v>13</v>
      </c>
      <c r="Q23" s="28">
        <f t="shared" si="1"/>
        <v>78</v>
      </c>
      <c r="R23" s="28">
        <v>11</v>
      </c>
      <c r="S23" s="28">
        <f>P23*R23</f>
        <v>143</v>
      </c>
      <c r="T23" s="28">
        <f t="shared" si="2"/>
        <v>858</v>
      </c>
      <c r="U23" s="23">
        <v>100</v>
      </c>
      <c r="V23" s="23">
        <v>120</v>
      </c>
      <c r="W23" s="23">
        <f t="shared" si="3"/>
        <v>167</v>
      </c>
      <c r="X23" s="29">
        <f t="shared" si="5"/>
        <v>809.36500000000001</v>
      </c>
    </row>
    <row r="24" spans="1:24" ht="63.7" customHeight="1" x14ac:dyDescent="0.2">
      <c r="A24" s="4" t="s">
        <v>95</v>
      </c>
      <c r="B24" s="23">
        <v>3031</v>
      </c>
      <c r="C24" s="23" t="s">
        <v>29</v>
      </c>
      <c r="D24" s="23" t="s">
        <v>29</v>
      </c>
      <c r="E24" s="23">
        <v>178</v>
      </c>
      <c r="F24" s="23">
        <v>151</v>
      </c>
      <c r="G24" s="23">
        <v>152</v>
      </c>
      <c r="H24" s="28">
        <v>2858</v>
      </c>
      <c r="I24" s="28">
        <v>2903</v>
      </c>
      <c r="J24" s="69">
        <v>6</v>
      </c>
      <c r="K24" s="70">
        <v>178</v>
      </c>
      <c r="L24" s="70">
        <v>457</v>
      </c>
      <c r="M24" s="70">
        <v>318</v>
      </c>
      <c r="N24" s="70">
        <v>399</v>
      </c>
      <c r="O24" s="71">
        <v>19182</v>
      </c>
      <c r="P24" s="28">
        <v>8</v>
      </c>
      <c r="Q24" s="28">
        <v>48</v>
      </c>
      <c r="R24" s="28">
        <v>8</v>
      </c>
      <c r="S24" s="28">
        <v>64</v>
      </c>
      <c r="T24" s="28">
        <v>384</v>
      </c>
      <c r="U24" s="23">
        <v>100</v>
      </c>
      <c r="V24" s="23">
        <v>120</v>
      </c>
      <c r="W24" s="23">
        <v>167</v>
      </c>
      <c r="X24" s="29">
        <v>1227</v>
      </c>
    </row>
    <row r="25" spans="1:24" ht="63.7" customHeight="1" x14ac:dyDescent="0.2">
      <c r="A25" s="4" t="s">
        <v>40</v>
      </c>
      <c r="B25" s="23">
        <v>12200</v>
      </c>
      <c r="C25" s="23">
        <v>260</v>
      </c>
      <c r="D25" s="23">
        <v>205</v>
      </c>
      <c r="E25" s="23">
        <v>230</v>
      </c>
      <c r="F25" s="23" t="s">
        <v>29</v>
      </c>
      <c r="G25" s="23" t="s">
        <v>29</v>
      </c>
      <c r="H25" s="28">
        <v>9000</v>
      </c>
      <c r="I25" s="28">
        <v>9300</v>
      </c>
      <c r="J25" s="75" t="s">
        <v>41</v>
      </c>
      <c r="K25" s="76"/>
      <c r="L25" s="76"/>
      <c r="M25" s="76"/>
      <c r="N25" s="76"/>
      <c r="O25" s="77"/>
      <c r="P25" s="28" t="s">
        <v>29</v>
      </c>
      <c r="Q25" s="28">
        <v>15</v>
      </c>
      <c r="R25" s="28">
        <v>4</v>
      </c>
      <c r="S25" s="28" t="s">
        <v>29</v>
      </c>
      <c r="T25" s="28">
        <f>Q25*R25</f>
        <v>60</v>
      </c>
      <c r="U25" s="23">
        <v>100</v>
      </c>
      <c r="V25" s="23">
        <v>120</v>
      </c>
      <c r="W25" s="23">
        <f>(E25*R25)/10+13</f>
        <v>105</v>
      </c>
      <c r="X25" s="29">
        <f>I25*T25/1000</f>
        <v>558</v>
      </c>
    </row>
    <row r="26" spans="1:24" ht="63.7" customHeight="1" x14ac:dyDescent="0.2">
      <c r="A26" s="4" t="s">
        <v>42</v>
      </c>
      <c r="B26" s="23">
        <v>5000</v>
      </c>
      <c r="C26" s="23">
        <v>200</v>
      </c>
      <c r="D26" s="23">
        <v>200</v>
      </c>
      <c r="E26" s="23">
        <v>205</v>
      </c>
      <c r="F26" s="23" t="s">
        <v>29</v>
      </c>
      <c r="G26" s="23" t="s">
        <v>29</v>
      </c>
      <c r="H26" s="28">
        <v>5000</v>
      </c>
      <c r="I26" s="28">
        <v>5250</v>
      </c>
      <c r="J26" s="78"/>
      <c r="K26" s="79"/>
      <c r="L26" s="79"/>
      <c r="M26" s="79"/>
      <c r="N26" s="79"/>
      <c r="O26" s="80"/>
      <c r="P26" s="28" t="s">
        <v>29</v>
      </c>
      <c r="Q26" s="28">
        <v>30</v>
      </c>
      <c r="R26" s="28">
        <v>4</v>
      </c>
      <c r="S26" s="28" t="s">
        <v>29</v>
      </c>
      <c r="T26" s="28">
        <f>Q26*R26</f>
        <v>120</v>
      </c>
      <c r="U26" s="23">
        <v>100</v>
      </c>
      <c r="V26" s="23">
        <v>120</v>
      </c>
      <c r="W26" s="23">
        <f>(E26*R26)/10+13</f>
        <v>95</v>
      </c>
      <c r="X26" s="29">
        <f>I26*T26/1000</f>
        <v>630</v>
      </c>
    </row>
    <row r="27" spans="1:24" ht="63.7" customHeight="1" x14ac:dyDescent="0.2">
      <c r="A27" s="4" t="s">
        <v>43</v>
      </c>
      <c r="B27" s="23">
        <v>12000</v>
      </c>
      <c r="C27" s="23" t="s">
        <v>29</v>
      </c>
      <c r="D27" s="23" t="s">
        <v>29</v>
      </c>
      <c r="E27" s="23">
        <v>220</v>
      </c>
      <c r="F27" s="23">
        <v>290</v>
      </c>
      <c r="G27" s="23">
        <v>295</v>
      </c>
      <c r="H27" s="28">
        <v>10000</v>
      </c>
      <c r="I27" s="28">
        <v>10400</v>
      </c>
      <c r="J27" s="78"/>
      <c r="K27" s="79"/>
      <c r="L27" s="79"/>
      <c r="M27" s="79"/>
      <c r="N27" s="79"/>
      <c r="O27" s="80"/>
      <c r="P27" s="28" t="s">
        <v>29</v>
      </c>
      <c r="Q27" s="28">
        <v>12</v>
      </c>
      <c r="R27" s="28">
        <v>4</v>
      </c>
      <c r="S27" s="28" t="s">
        <v>29</v>
      </c>
      <c r="T27" s="28">
        <f>Q27*R27</f>
        <v>48</v>
      </c>
      <c r="U27" s="23">
        <v>100</v>
      </c>
      <c r="V27" s="23">
        <v>120</v>
      </c>
      <c r="W27" s="23">
        <f>(E27*R27)/10+13</f>
        <v>101</v>
      </c>
      <c r="X27" s="29">
        <f>I27*T27/1000</f>
        <v>499.2</v>
      </c>
    </row>
    <row r="28" spans="1:24" ht="63.7" customHeight="1" x14ac:dyDescent="0.2">
      <c r="A28" s="4" t="s">
        <v>44</v>
      </c>
      <c r="B28" s="23">
        <v>18000</v>
      </c>
      <c r="C28" s="23" t="s">
        <v>29</v>
      </c>
      <c r="D28" s="23" t="s">
        <v>29</v>
      </c>
      <c r="E28" s="23">
        <v>360</v>
      </c>
      <c r="F28" s="23">
        <v>290</v>
      </c>
      <c r="G28" s="23">
        <v>295</v>
      </c>
      <c r="H28" s="28">
        <v>18000</v>
      </c>
      <c r="I28" s="28">
        <v>18700</v>
      </c>
      <c r="J28" s="81"/>
      <c r="K28" s="82"/>
      <c r="L28" s="82"/>
      <c r="M28" s="82"/>
      <c r="N28" s="82"/>
      <c r="O28" s="83"/>
      <c r="P28" s="28" t="s">
        <v>29</v>
      </c>
      <c r="Q28" s="28">
        <v>12</v>
      </c>
      <c r="R28" s="28">
        <v>4</v>
      </c>
      <c r="S28" s="28" t="s">
        <v>29</v>
      </c>
      <c r="T28" s="28">
        <f>Q28*R28</f>
        <v>48</v>
      </c>
      <c r="U28" s="23">
        <v>100</v>
      </c>
      <c r="V28" s="23">
        <v>120</v>
      </c>
      <c r="W28" s="23">
        <f>(E28*R28)/10+13</f>
        <v>157</v>
      </c>
      <c r="X28" s="29">
        <f>I28*T28/1000</f>
        <v>897.6</v>
      </c>
    </row>
  </sheetData>
  <mergeCells count="2">
    <mergeCell ref="J25:O28"/>
    <mergeCell ref="E2:X6"/>
  </mergeCells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99C86-0E6C-4708-8771-E9671F23EA47}">
  <sheetPr>
    <pageSetUpPr fitToPage="1"/>
  </sheetPr>
  <dimension ref="A2:AA38"/>
  <sheetViews>
    <sheetView topLeftCell="A20" zoomScale="80" zoomScaleNormal="80" workbookViewId="0">
      <selection activeCell="J34" sqref="J34:O37"/>
    </sheetView>
  </sheetViews>
  <sheetFormatPr defaultRowHeight="13.6" x14ac:dyDescent="0.2"/>
  <cols>
    <col min="1" max="1" width="12.88671875" customWidth="1"/>
    <col min="2" max="2" width="14.21875" bestFit="1" customWidth="1"/>
    <col min="3" max="3" width="14.109375" bestFit="1" customWidth="1"/>
    <col min="6" max="6" width="11.77734375" customWidth="1"/>
    <col min="7" max="7" width="10.33203125" customWidth="1"/>
    <col min="8" max="8" width="15.6640625" bestFit="1" customWidth="1"/>
    <col min="10" max="10" width="9.88671875" bestFit="1" customWidth="1"/>
    <col min="11" max="11" width="10.88671875" bestFit="1" customWidth="1"/>
    <col min="14" max="14" width="11.109375" customWidth="1"/>
    <col min="16" max="16" width="10.33203125" customWidth="1"/>
    <col min="17" max="17" width="10.77734375" customWidth="1"/>
    <col min="18" max="18" width="10.109375" customWidth="1"/>
    <col min="19" max="19" width="11" customWidth="1"/>
    <col min="20" max="20" width="13.33203125" customWidth="1"/>
    <col min="21" max="21" width="10.21875" bestFit="1" customWidth="1"/>
    <col min="24" max="24" width="10.21875" bestFit="1" customWidth="1"/>
    <col min="25" max="27" width="0" hidden="1" customWidth="1"/>
  </cols>
  <sheetData>
    <row r="2" spans="3:27" x14ac:dyDescent="0.2">
      <c r="E2" s="97" t="s">
        <v>53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3:27" x14ac:dyDescent="0.2"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3:27" x14ac:dyDescent="0.2"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</row>
    <row r="5" spans="3:27" x14ac:dyDescent="0.2"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</row>
    <row r="6" spans="3:27" ht="14.3" customHeight="1" x14ac:dyDescent="0.2"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</row>
    <row r="7" spans="3:27" ht="14.3" customHeight="1" x14ac:dyDescent="0.2"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</row>
    <row r="8" spans="3:27" ht="14.3" customHeight="1" x14ac:dyDescent="0.2"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</row>
    <row r="9" spans="3:27" ht="14.3" customHeight="1" x14ac:dyDescent="0.2"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</row>
    <row r="10" spans="3:27" ht="14.3" customHeight="1" x14ac:dyDescent="0.2"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</row>
    <row r="11" spans="3:27" ht="14.3" customHeight="1" x14ac:dyDescent="0.2"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t="s">
        <v>46</v>
      </c>
      <c r="Z11">
        <v>29.57</v>
      </c>
      <c r="AA11" t="s">
        <v>48</v>
      </c>
    </row>
    <row r="12" spans="3:27" ht="14.3" customHeight="1" x14ac:dyDescent="0.2"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t="s">
        <v>47</v>
      </c>
      <c r="Z12">
        <v>25.4</v>
      </c>
      <c r="AA12" t="s">
        <v>49</v>
      </c>
    </row>
    <row r="13" spans="3:27" ht="14.3" customHeight="1" x14ac:dyDescent="0.2"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t="s">
        <v>50</v>
      </c>
      <c r="Z13">
        <v>453.59237000000002</v>
      </c>
      <c r="AA13" t="s">
        <v>51</v>
      </c>
    </row>
    <row r="14" spans="3:27" ht="14.3" customHeight="1" x14ac:dyDescent="0.2"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</row>
    <row r="15" spans="3:27" ht="14.3" customHeight="1" x14ac:dyDescent="0.2"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</row>
    <row r="16" spans="3:27" x14ac:dyDescent="0.2">
      <c r="C16" s="1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</row>
    <row r="17" spans="1:27" ht="14.3" thickBot="1" x14ac:dyDescent="0.25"/>
    <row r="18" spans="1:27" ht="27.2" thickTop="1" thickBot="1" x14ac:dyDescent="0.5">
      <c r="A18" s="94" t="s">
        <v>52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6"/>
      <c r="Y18" s="66"/>
      <c r="Z18" s="67"/>
      <c r="AA18" s="68"/>
    </row>
    <row r="19" spans="1:27" ht="20.399999999999999" thickTop="1" thickBot="1" x14ac:dyDescent="0.25">
      <c r="A19" s="60"/>
      <c r="B19" s="61" t="s">
        <v>82</v>
      </c>
      <c r="C19" s="62"/>
      <c r="D19" s="63"/>
      <c r="E19" s="63"/>
      <c r="F19" s="63"/>
      <c r="G19" s="63"/>
      <c r="H19" s="63"/>
      <c r="I19" s="64"/>
      <c r="J19" s="37" t="s">
        <v>83</v>
      </c>
      <c r="K19" s="37"/>
      <c r="L19" s="37"/>
      <c r="M19" s="37"/>
      <c r="N19" s="37"/>
      <c r="O19" s="65"/>
      <c r="P19" s="37" t="s">
        <v>84</v>
      </c>
      <c r="Q19" s="37"/>
      <c r="R19" s="37"/>
      <c r="S19" s="37"/>
      <c r="T19" s="37"/>
      <c r="U19" s="37"/>
      <c r="V19" s="37"/>
      <c r="W19" s="37"/>
      <c r="X19" s="38"/>
    </row>
    <row r="20" spans="1:27" ht="96.45" thickTop="1" thickBot="1" x14ac:dyDescent="0.25">
      <c r="A20" s="13" t="s">
        <v>54</v>
      </c>
      <c r="B20" s="50" t="s">
        <v>71</v>
      </c>
      <c r="C20" s="40" t="s">
        <v>72</v>
      </c>
      <c r="D20" s="40" t="s">
        <v>73</v>
      </c>
      <c r="E20" s="40" t="s">
        <v>74</v>
      </c>
      <c r="F20" s="40" t="s">
        <v>75</v>
      </c>
      <c r="G20" s="40" t="s">
        <v>76</v>
      </c>
      <c r="H20" s="40" t="s">
        <v>77</v>
      </c>
      <c r="I20" s="41" t="s">
        <v>78</v>
      </c>
      <c r="J20" s="50" t="s">
        <v>79</v>
      </c>
      <c r="K20" s="40" t="s">
        <v>74</v>
      </c>
      <c r="L20" s="40" t="s">
        <v>72</v>
      </c>
      <c r="M20" s="40" t="s">
        <v>73</v>
      </c>
      <c r="N20" s="40" t="s">
        <v>80</v>
      </c>
      <c r="O20" s="41" t="s">
        <v>81</v>
      </c>
      <c r="P20" s="39" t="s">
        <v>85</v>
      </c>
      <c r="Q20" s="40" t="s">
        <v>86</v>
      </c>
      <c r="R20" s="40" t="s">
        <v>93</v>
      </c>
      <c r="S20" s="40" t="s">
        <v>87</v>
      </c>
      <c r="T20" s="40" t="s">
        <v>88</v>
      </c>
      <c r="U20" s="40" t="s">
        <v>89</v>
      </c>
      <c r="V20" s="40" t="s">
        <v>90</v>
      </c>
      <c r="W20" s="40" t="s">
        <v>91</v>
      </c>
      <c r="X20" s="41" t="s">
        <v>92</v>
      </c>
    </row>
    <row r="21" spans="1:27" ht="38.75" hidden="1" thickTop="1" x14ac:dyDescent="0.2">
      <c r="A21" s="36" t="s">
        <v>56</v>
      </c>
      <c r="B21" s="51">
        <v>5.28</v>
      </c>
      <c r="C21" s="19" t="s">
        <v>29</v>
      </c>
      <c r="D21" s="19" t="s">
        <v>29</v>
      </c>
      <c r="E21" s="18">
        <f>עברית!E12/$Z$12</f>
        <v>3.2677165354330708</v>
      </c>
      <c r="F21" s="18">
        <f>עברית!F12/$Z$12</f>
        <v>2.0866141732283467</v>
      </c>
      <c r="G21" s="18">
        <f>עברית!G12/$Z$12</f>
        <v>2.0866141732283467</v>
      </c>
      <c r="H21" s="19">
        <f>עברית!H12/$Z$13</f>
        <v>0.30864716705882861</v>
      </c>
      <c r="I21" s="55">
        <f>עברית!I12/$Z$13</f>
        <v>0.54013254235295005</v>
      </c>
      <c r="J21" s="51">
        <v>12</v>
      </c>
      <c r="K21" s="20">
        <f>עברית!K12/$Z$12</f>
        <v>3.9370078740157481</v>
      </c>
      <c r="L21" s="20">
        <f>עברית!L12/$Z$12</f>
        <v>9.2519685039370092</v>
      </c>
      <c r="M21" s="20">
        <f>עברית!M12/$Z$12</f>
        <v>6.8897637795275593</v>
      </c>
      <c r="N21" s="21">
        <f>עברית!N12/$Z$13</f>
        <v>0.24250848840336534</v>
      </c>
      <c r="O21" s="52">
        <f>עברית!O12/$Z$13</f>
        <v>6.7240989966387659</v>
      </c>
      <c r="P21" s="42">
        <v>22</v>
      </c>
      <c r="Q21" s="6">
        <f t="shared" ref="Q21:Q32" si="0">P21*J21</f>
        <v>264</v>
      </c>
      <c r="R21" s="5">
        <v>11</v>
      </c>
      <c r="S21" s="5">
        <f>P21*R21</f>
        <v>242</v>
      </c>
      <c r="T21" s="22">
        <f t="shared" ref="T21:T32" si="1">Q21*R21</f>
        <v>2904</v>
      </c>
      <c r="U21" s="19">
        <f>עברית!U12*10/$Z$12</f>
        <v>39.370078740157481</v>
      </c>
      <c r="V21" s="19">
        <f>עברית!V12*10/$Z$12</f>
        <v>47.244094488188978</v>
      </c>
      <c r="W21" s="19">
        <f>עברית!W12*10/$Z$12</f>
        <v>48.425196850393704</v>
      </c>
      <c r="X21" s="43">
        <f t="shared" ref="X21:X32" si="2">(O21*S21)+15*(1000/$Z$13)</f>
        <v>1660.301296514313</v>
      </c>
    </row>
    <row r="22" spans="1:27" ht="38.049999999999997" hidden="1" x14ac:dyDescent="0.2">
      <c r="A22" s="36" t="s">
        <v>57</v>
      </c>
      <c r="B22" s="56">
        <v>7.1694284748055459</v>
      </c>
      <c r="C22" s="18" t="s">
        <v>29</v>
      </c>
      <c r="D22" s="18" t="s">
        <v>29</v>
      </c>
      <c r="E22" s="18">
        <f>עברית!E13/$Z$12</f>
        <v>3.2677165354330708</v>
      </c>
      <c r="F22" s="18">
        <f>עברית!F13/$Z$12</f>
        <v>2.4803149606299213</v>
      </c>
      <c r="G22" s="18">
        <f>עברית!G13/$Z$12</f>
        <v>2.4803149606299213</v>
      </c>
      <c r="H22" s="19">
        <f>עברית!H13/$Z$13</f>
        <v>0.41887829815126737</v>
      </c>
      <c r="I22" s="55">
        <f>עברית!I13/$Z$13</f>
        <v>0.71650235210085211</v>
      </c>
      <c r="J22" s="53">
        <v>12</v>
      </c>
      <c r="K22" s="20">
        <f>עברית!K13/$Z$12</f>
        <v>3.9370078740157481</v>
      </c>
      <c r="L22" s="20">
        <f>עברית!L13/$Z$12</f>
        <v>11.023622047244094</v>
      </c>
      <c r="M22" s="20">
        <f>עברית!M13/$Z$12</f>
        <v>8.0708661417322833</v>
      </c>
      <c r="N22" s="21">
        <f>עברית!N13/$Z$13</f>
        <v>0.24250848840336534</v>
      </c>
      <c r="O22" s="52">
        <f>עברית!O13/$Z$13</f>
        <v>8.8405367136135915</v>
      </c>
      <c r="P22" s="44">
        <v>18</v>
      </c>
      <c r="Q22" s="7">
        <f t="shared" si="0"/>
        <v>216</v>
      </c>
      <c r="R22" s="7">
        <v>12</v>
      </c>
      <c r="S22" s="7">
        <f t="shared" ref="S22:S31" si="3">P22*R22</f>
        <v>216</v>
      </c>
      <c r="T22" s="22">
        <f t="shared" si="1"/>
        <v>2592</v>
      </c>
      <c r="U22" s="19">
        <f>עברית!U13*10/$Z$12</f>
        <v>39.370078740157481</v>
      </c>
      <c r="V22" s="19">
        <f>עברית!V13*10/$Z$12</f>
        <v>47.244094488188978</v>
      </c>
      <c r="W22" s="19">
        <f>עברית!W13*10/$Z$12</f>
        <v>52.362204724409452</v>
      </c>
      <c r="X22" s="43">
        <f t="shared" si="2"/>
        <v>1942.6252694682673</v>
      </c>
    </row>
    <row r="23" spans="1:27" ht="38.049999999999997" hidden="1" x14ac:dyDescent="0.2">
      <c r="A23" s="36" t="s">
        <v>58</v>
      </c>
      <c r="B23" s="56">
        <v>7.947243828204261</v>
      </c>
      <c r="C23" s="18" t="s">
        <v>29</v>
      </c>
      <c r="D23" s="18" t="s">
        <v>29</v>
      </c>
      <c r="E23" s="18">
        <f>עברית!E14/$Z$12</f>
        <v>5.1181102362204731</v>
      </c>
      <c r="F23" s="18">
        <f>עברית!F14/$Z$12</f>
        <v>2.0866141732283467</v>
      </c>
      <c r="G23" s="18">
        <f>עברית!G14/$Z$12</f>
        <v>2.0866141732283467</v>
      </c>
      <c r="H23" s="19">
        <f>עברית!H14/$Z$13</f>
        <v>0.50706320302521846</v>
      </c>
      <c r="I23" s="55">
        <f>עברית!I14/$Z$13</f>
        <v>0.89287216184875418</v>
      </c>
      <c r="J23" s="53">
        <v>12</v>
      </c>
      <c r="K23" s="20">
        <f>עברית!K14/$Z$12</f>
        <v>5.3149606299212602</v>
      </c>
      <c r="L23" s="20">
        <f>עברית!L14/$Z$12</f>
        <v>9.2519685039370092</v>
      </c>
      <c r="M23" s="20">
        <f>עברית!M14/$Z$12</f>
        <v>6.8897637795275593</v>
      </c>
      <c r="N23" s="21">
        <f>עברית!N14/$Z$13</f>
        <v>0.24250848840336534</v>
      </c>
      <c r="O23" s="52">
        <f>עברית!O14/$Z$13</f>
        <v>10.956974430588415</v>
      </c>
      <c r="P23" s="44">
        <v>22</v>
      </c>
      <c r="Q23" s="7">
        <f t="shared" si="0"/>
        <v>264</v>
      </c>
      <c r="R23" s="7">
        <v>8</v>
      </c>
      <c r="S23" s="7">
        <f t="shared" si="3"/>
        <v>176</v>
      </c>
      <c r="T23" s="22">
        <f t="shared" si="1"/>
        <v>2112</v>
      </c>
      <c r="U23" s="19">
        <f>עברית!U14*10/$Z$12</f>
        <v>39.370078740157481</v>
      </c>
      <c r="V23" s="19">
        <f>עברית!V14*10/$Z$12</f>
        <v>47.244094488188978</v>
      </c>
      <c r="W23" s="19">
        <f>עברית!W14*10/$Z$12</f>
        <v>47.637795275590555</v>
      </c>
      <c r="X23" s="43">
        <f t="shared" si="2"/>
        <v>1961.4968391112927</v>
      </c>
    </row>
    <row r="24" spans="1:27" ht="38.049999999999997" hidden="1" x14ac:dyDescent="0.2">
      <c r="A24" s="36" t="s">
        <v>59</v>
      </c>
      <c r="B24" s="56">
        <v>11.836320595197835</v>
      </c>
      <c r="C24" s="18" t="s">
        <v>29</v>
      </c>
      <c r="D24" s="18" t="s">
        <v>29</v>
      </c>
      <c r="E24" s="18">
        <f>עברית!E15/$Z$12</f>
        <v>3.8188976377952759</v>
      </c>
      <c r="F24" s="18">
        <f>עברית!F15/$Z$12</f>
        <v>3.2283464566929134</v>
      </c>
      <c r="G24" s="18">
        <f>עברית!G15/$Z$12</f>
        <v>3.2283464566929134</v>
      </c>
      <c r="H24" s="19">
        <f>עברית!H15/$Z$13</f>
        <v>0.66138678655463268</v>
      </c>
      <c r="I24" s="55">
        <f>עברית!I15/$Z$13</f>
        <v>1.190496215798339</v>
      </c>
      <c r="J24" s="53">
        <v>6</v>
      </c>
      <c r="K24" s="20">
        <f>עברית!K15/$Z$12</f>
        <v>4.1338582677165361</v>
      </c>
      <c r="L24" s="20">
        <f>עברית!L15/$Z$12</f>
        <v>10.433070866141733</v>
      </c>
      <c r="M24" s="20">
        <f>עברית!M15/$Z$12</f>
        <v>6.8897637795275593</v>
      </c>
      <c r="N24" s="21">
        <f>עברית!N15/$Z$13</f>
        <v>0.26455471462185309</v>
      </c>
      <c r="O24" s="52">
        <f>עברית!O15/$Z$13</f>
        <v>7.4075320094118862</v>
      </c>
      <c r="P24" s="44">
        <v>18</v>
      </c>
      <c r="Q24" s="7">
        <f t="shared" si="0"/>
        <v>108</v>
      </c>
      <c r="R24" s="7">
        <v>13</v>
      </c>
      <c r="S24" s="7">
        <f t="shared" si="3"/>
        <v>234</v>
      </c>
      <c r="T24" s="22">
        <f t="shared" si="1"/>
        <v>1404</v>
      </c>
      <c r="U24" s="19">
        <f>עברית!U15*10/$Z$12</f>
        <v>39.370078740157481</v>
      </c>
      <c r="V24" s="19">
        <f>עברית!V15*10/$Z$12</f>
        <v>47.244094488188978</v>
      </c>
      <c r="W24" s="19">
        <f>עברית!W15*10/$Z$12</f>
        <v>58.858267716535437</v>
      </c>
      <c r="X24" s="43">
        <f t="shared" si="2"/>
        <v>1766.431829530113</v>
      </c>
    </row>
    <row r="25" spans="1:27" ht="38.049999999999997" hidden="1" x14ac:dyDescent="0.2">
      <c r="A25" s="36" t="s">
        <v>60</v>
      </c>
      <c r="B25" s="56">
        <v>12.850862360500507</v>
      </c>
      <c r="C25" s="18" t="s">
        <v>29</v>
      </c>
      <c r="D25" s="18" t="s">
        <v>29</v>
      </c>
      <c r="E25" s="18">
        <f>עברית!E16/$Z$12</f>
        <v>4.9212598425196852</v>
      </c>
      <c r="F25" s="18">
        <f>עברית!F16/$Z$12</f>
        <v>2.7559055118110236</v>
      </c>
      <c r="G25" s="18">
        <f>עברית!G16/$Z$12</f>
        <v>2.4803149606299213</v>
      </c>
      <c r="H25" s="19">
        <f>עברית!H16/$Z$13</f>
        <v>0.77161791764707155</v>
      </c>
      <c r="I25" s="55">
        <f>עברית!I16/$Z$13</f>
        <v>1.2566348944538022</v>
      </c>
      <c r="J25" s="53">
        <v>12</v>
      </c>
      <c r="K25" s="20">
        <f>עברית!K16/$Z$12</f>
        <v>5.9055118110236222</v>
      </c>
      <c r="L25" s="20">
        <f>עברית!L16/$Z$12</f>
        <v>11.41732283464567</v>
      </c>
      <c r="M25" s="20">
        <f>עברית!M16/$Z$12</f>
        <v>8.4645669291338592</v>
      </c>
      <c r="N25" s="21">
        <f>עברית!N16/$Z$13</f>
        <v>0.26455471462185309</v>
      </c>
      <c r="O25" s="52">
        <f>עברית!O16/$Z$13</f>
        <v>15.34417344806748</v>
      </c>
      <c r="P25" s="44">
        <v>18</v>
      </c>
      <c r="Q25" s="7">
        <f t="shared" si="0"/>
        <v>216</v>
      </c>
      <c r="R25" s="7">
        <v>10</v>
      </c>
      <c r="S25" s="7">
        <f t="shared" si="3"/>
        <v>180</v>
      </c>
      <c r="T25" s="22">
        <f t="shared" si="1"/>
        <v>2160</v>
      </c>
      <c r="U25" s="19">
        <f>עברית!U16*10/$Z$12</f>
        <v>39.370078740157481</v>
      </c>
      <c r="V25" s="19">
        <f>עברית!V16*10/$Z$12</f>
        <v>47.244094488188978</v>
      </c>
      <c r="W25" s="19">
        <f>עברית!W16*10/$Z$12</f>
        <v>64.173228346456696</v>
      </c>
      <c r="X25" s="43">
        <f t="shared" si="2"/>
        <v>2795.0205599798778</v>
      </c>
    </row>
    <row r="26" spans="1:27" ht="38.049999999999997" hidden="1" x14ac:dyDescent="0.2">
      <c r="A26" s="36" t="s">
        <v>61</v>
      </c>
      <c r="B26" s="56">
        <v>14.710855596888738</v>
      </c>
      <c r="C26" s="18" t="s">
        <v>29</v>
      </c>
      <c r="D26" s="18" t="s">
        <v>29</v>
      </c>
      <c r="E26" s="18">
        <f>עברית!E17/$Z$12</f>
        <v>4.4488188976377954</v>
      </c>
      <c r="F26" s="18">
        <f>עברית!F17/$Z$12</f>
        <v>3.0708661417322838</v>
      </c>
      <c r="G26" s="18">
        <f>עברית!G17/$Z$12</f>
        <v>3.2283464566929134</v>
      </c>
      <c r="H26" s="19">
        <f>עברית!H17/$Z$13</f>
        <v>0.88184904873951031</v>
      </c>
      <c r="I26" s="55">
        <f>עברית!I17/$Z$13</f>
        <v>1.4330047042017042</v>
      </c>
      <c r="J26" s="53">
        <v>6</v>
      </c>
      <c r="K26" s="20">
        <f>עברית!K17/$Z$12</f>
        <v>4.7637795275590555</v>
      </c>
      <c r="L26" s="20">
        <f>עברית!L17/$Z$12</f>
        <v>10.433070866141733</v>
      </c>
      <c r="M26" s="20">
        <f>עברית!M17/$Z$12</f>
        <v>6.8897637795275593</v>
      </c>
      <c r="N26" s="21">
        <f>עברית!N17/$Z$13</f>
        <v>0.28660094084034082</v>
      </c>
      <c r="O26" s="52">
        <f>עברית!O17/$Z$13</f>
        <v>8.8846291660505656</v>
      </c>
      <c r="P26" s="44">
        <v>18</v>
      </c>
      <c r="Q26" s="7">
        <f t="shared" si="0"/>
        <v>108</v>
      </c>
      <c r="R26" s="7">
        <v>11</v>
      </c>
      <c r="S26" s="7">
        <f t="shared" si="3"/>
        <v>198</v>
      </c>
      <c r="T26" s="22">
        <f t="shared" si="1"/>
        <v>1188</v>
      </c>
      <c r="U26" s="19">
        <f>עברית!U17*10/$Z$12</f>
        <v>39.370078740157481</v>
      </c>
      <c r="V26" s="19">
        <f>עברית!V17*10/$Z$12</f>
        <v>47.244094488188978</v>
      </c>
      <c r="W26" s="19">
        <f>עברית!W17*10/$Z$12</f>
        <v>57.519685039370081</v>
      </c>
      <c r="X26" s="43">
        <f t="shared" si="2"/>
        <v>1792.2259142057435</v>
      </c>
    </row>
    <row r="27" spans="1:27" ht="38.049999999999997" hidden="1" x14ac:dyDescent="0.2">
      <c r="A27" s="54" t="s">
        <v>62</v>
      </c>
      <c r="B27" s="56">
        <v>6.7636117686844779</v>
      </c>
      <c r="C27" s="18" t="s">
        <v>29</v>
      </c>
      <c r="D27" s="18" t="s">
        <v>29</v>
      </c>
      <c r="E27" s="18">
        <f>עברית!E18/$Z$12</f>
        <v>3.3464566929133861</v>
      </c>
      <c r="F27" s="18">
        <f>עברית!F18/$Z$12</f>
        <v>2.4803149606299213</v>
      </c>
      <c r="G27" s="18">
        <f>עברית!G18/$Z$12</f>
        <v>2.4803149606299213</v>
      </c>
      <c r="H27" s="19">
        <f>עברית!H18/$Z$13</f>
        <v>0.44092452436975516</v>
      </c>
      <c r="I27" s="55">
        <f>עברית!I18/$Z$13</f>
        <v>0.49604008991597454</v>
      </c>
      <c r="J27" s="53">
        <v>12</v>
      </c>
      <c r="K27" s="20">
        <f>עברית!K18/$Z$12</f>
        <v>3.1496062992125986</v>
      </c>
      <c r="L27" s="20">
        <f>עברית!L18/$Z$12</f>
        <v>11.692913385826772</v>
      </c>
      <c r="M27" s="20">
        <f>עברית!M18/$Z$12</f>
        <v>8.4645669291338592</v>
      </c>
      <c r="N27" s="21">
        <f>עברית!N18/$Z$13</f>
        <v>0.19841603596638982</v>
      </c>
      <c r="O27" s="52">
        <f>עברית!O18/$Z$13</f>
        <v>6.1508971149580844</v>
      </c>
      <c r="P27" s="44">
        <v>16</v>
      </c>
      <c r="Q27" s="7">
        <f t="shared" si="0"/>
        <v>192</v>
      </c>
      <c r="R27" s="7">
        <v>18</v>
      </c>
      <c r="S27" s="7">
        <f t="shared" si="3"/>
        <v>288</v>
      </c>
      <c r="T27" s="22">
        <f t="shared" si="1"/>
        <v>3456</v>
      </c>
      <c r="U27" s="19">
        <f>עברית!U18*10/$Z$12</f>
        <v>39.370078740157481</v>
      </c>
      <c r="V27" s="19">
        <f>עברית!V18*10/$Z$12</f>
        <v>47.244094488188978</v>
      </c>
      <c r="W27" s="19">
        <f>עברית!W18*10/$Z$12</f>
        <v>61.811023622047244</v>
      </c>
      <c r="X27" s="43">
        <f t="shared" si="2"/>
        <v>1804.5277084356599</v>
      </c>
    </row>
    <row r="28" spans="1:27" ht="38.049999999999997" hidden="1" x14ac:dyDescent="0.2">
      <c r="A28" s="54" t="s">
        <v>63</v>
      </c>
      <c r="B28" s="56" t="s">
        <v>29</v>
      </c>
      <c r="C28" s="18">
        <f>עברית!C19/$Z$12</f>
        <v>5.78740157480315</v>
      </c>
      <c r="D28" s="18">
        <f>עברית!D19/$Z$12</f>
        <v>4.3307086614173231</v>
      </c>
      <c r="E28" s="18">
        <f>עברית!E19/$Z$12</f>
        <v>0.86614173228346458</v>
      </c>
      <c r="F28" s="18" t="s">
        <v>29</v>
      </c>
      <c r="G28" s="18" t="s">
        <v>29</v>
      </c>
      <c r="H28" s="19">
        <f>עברית!H19/$Z$13</f>
        <v>0.17636980974790206</v>
      </c>
      <c r="I28" s="55">
        <f>עברית!I19/$Z$13</f>
        <v>0.23148537529412144</v>
      </c>
      <c r="J28" s="53">
        <v>20</v>
      </c>
      <c r="K28" s="20">
        <f>עברית!K19/$Z$12</f>
        <v>4.0551181102362204</v>
      </c>
      <c r="L28" s="20">
        <f>עברית!L19/$Z$12</f>
        <v>12.598425196850394</v>
      </c>
      <c r="M28" s="20">
        <f>עברית!M19/$Z$12</f>
        <v>9.2519685039370092</v>
      </c>
      <c r="N28" s="21">
        <f>עברית!N19/$Z$13</f>
        <v>0.30864716705882861</v>
      </c>
      <c r="O28" s="52">
        <f>עברית!O19/$Z$13</f>
        <v>4.9383546729412577</v>
      </c>
      <c r="P28" s="44">
        <v>14</v>
      </c>
      <c r="Q28" s="7">
        <f t="shared" si="0"/>
        <v>280</v>
      </c>
      <c r="R28" s="7">
        <v>12</v>
      </c>
      <c r="S28" s="7">
        <f t="shared" si="3"/>
        <v>168</v>
      </c>
      <c r="T28" s="22">
        <f t="shared" si="1"/>
        <v>3360</v>
      </c>
      <c r="U28" s="19">
        <f>עברית!U19*10/$Z$12</f>
        <v>39.370078740157481</v>
      </c>
      <c r="V28" s="19">
        <f>עברית!V19*10/$Z$12</f>
        <v>47.244094488188978</v>
      </c>
      <c r="W28" s="19">
        <f>עברית!W19*10/$Z$12</f>
        <v>53.779527559055119</v>
      </c>
      <c r="X28" s="43">
        <f t="shared" si="2"/>
        <v>862.71292438186299</v>
      </c>
    </row>
    <row r="29" spans="1:27" ht="38.049999999999997" hidden="1" x14ac:dyDescent="0.2">
      <c r="A29" s="54" t="s">
        <v>64</v>
      </c>
      <c r="B29" s="56" t="s">
        <v>29</v>
      </c>
      <c r="C29" s="18">
        <f>עברית!C20/$Z$12</f>
        <v>5.78740157480315</v>
      </c>
      <c r="D29" s="18">
        <f>עברית!D20/$Z$12</f>
        <v>4.3307086614173231</v>
      </c>
      <c r="E29" s="18">
        <f>עברית!E20/$Z$12</f>
        <v>1.1811023622047245</v>
      </c>
      <c r="F29" s="18" t="s">
        <v>29</v>
      </c>
      <c r="G29" s="18" t="s">
        <v>29</v>
      </c>
      <c r="H29" s="19">
        <f>עברית!H20/$Z$13</f>
        <v>0.31967028016807247</v>
      </c>
      <c r="I29" s="55">
        <f>עברית!I20/$Z$13</f>
        <v>0.37478584571429185</v>
      </c>
      <c r="J29" s="53">
        <v>16</v>
      </c>
      <c r="K29" s="20">
        <f>עברית!K20/$Z$12</f>
        <v>4.0551181102362204</v>
      </c>
      <c r="L29" s="20">
        <f>עברית!L20/$Z$12</f>
        <v>12.598425196850394</v>
      </c>
      <c r="M29" s="20">
        <f>עברית!M20/$Z$12</f>
        <v>9.2519685039370092</v>
      </c>
      <c r="N29" s="21">
        <f>עברית!N20/$Z$13</f>
        <v>0.30864716705882861</v>
      </c>
      <c r="O29" s="52">
        <f>עברית!O20/$Z$13</f>
        <v>6.3052206984874983</v>
      </c>
      <c r="P29" s="44">
        <v>14</v>
      </c>
      <c r="Q29" s="7">
        <f t="shared" si="0"/>
        <v>224</v>
      </c>
      <c r="R29" s="7">
        <v>12</v>
      </c>
      <c r="S29" s="7">
        <f t="shared" si="3"/>
        <v>168</v>
      </c>
      <c r="T29" s="22">
        <f t="shared" si="1"/>
        <v>2688</v>
      </c>
      <c r="U29" s="19">
        <f>עברית!U20*10/$Z$12</f>
        <v>39.370078740157481</v>
      </c>
      <c r="V29" s="19">
        <f>עברית!V20*10/$Z$12</f>
        <v>47.244094488188978</v>
      </c>
      <c r="W29" s="19">
        <f>עברית!W20*10/$Z$12</f>
        <v>53.779527559055119</v>
      </c>
      <c r="X29" s="43">
        <f t="shared" si="2"/>
        <v>1092.3464166736312</v>
      </c>
    </row>
    <row r="30" spans="1:27" ht="21.1" x14ac:dyDescent="0.2">
      <c r="A30" s="54" t="s">
        <v>65</v>
      </c>
      <c r="B30" s="56">
        <v>16.909029421711192</v>
      </c>
      <c r="C30" s="18">
        <f>עברית!C21/$Z$12</f>
        <v>4.4881889763779528</v>
      </c>
      <c r="D30" s="18">
        <f>עברית!D21/$Z$12</f>
        <v>3.8188976377952759</v>
      </c>
      <c r="E30" s="18">
        <f>עברית!E21/$Z$12</f>
        <v>3.5433070866141736</v>
      </c>
      <c r="F30" s="18" t="s">
        <v>29</v>
      </c>
      <c r="G30" s="18" t="s">
        <v>29</v>
      </c>
      <c r="H30" s="19">
        <f>עברית!H21/$Z$13</f>
        <v>1.0008986703193441</v>
      </c>
      <c r="I30" s="55">
        <f>עברית!I21/$Z$13</f>
        <v>1.0802650847059001</v>
      </c>
      <c r="J30" s="53">
        <v>12</v>
      </c>
      <c r="K30" s="20">
        <f>עברית!K21/$Z$12</f>
        <v>7.2834645669291342</v>
      </c>
      <c r="L30" s="20">
        <f>עברית!L21/$Z$12</f>
        <v>13.779527559055119</v>
      </c>
      <c r="M30" s="20">
        <f>עברית!M21/$Z$12</f>
        <v>8.3858267716535444</v>
      </c>
      <c r="N30" s="21">
        <f>עברית!N21/$Z$13</f>
        <v>0.44092452436975516</v>
      </c>
      <c r="O30" s="52">
        <f>עברית!O21/$Z$13</f>
        <v>13.404105540840556</v>
      </c>
      <c r="P30" s="44">
        <v>13</v>
      </c>
      <c r="Q30" s="7">
        <f t="shared" si="0"/>
        <v>156</v>
      </c>
      <c r="R30" s="7">
        <v>10</v>
      </c>
      <c r="S30" s="7">
        <f t="shared" si="3"/>
        <v>130</v>
      </c>
      <c r="T30" s="22">
        <f t="shared" si="1"/>
        <v>1560</v>
      </c>
      <c r="U30" s="19">
        <f>עברית!U21*10/$Z$12</f>
        <v>39.370078740157481</v>
      </c>
      <c r="V30" s="19">
        <f>עברית!V21*10/$Z$12</f>
        <v>47.244094488188978</v>
      </c>
      <c r="W30" s="19">
        <f>עברית!W21*10/$Z$12</f>
        <v>77.952755905511822</v>
      </c>
      <c r="X30" s="43">
        <f t="shared" si="2"/>
        <v>1775.6030596370038</v>
      </c>
    </row>
    <row r="31" spans="1:27" ht="38.049999999999997" x14ac:dyDescent="0.2">
      <c r="A31" s="54" t="s">
        <v>66</v>
      </c>
      <c r="B31" s="56">
        <v>33.818058843422385</v>
      </c>
      <c r="C31" s="18" t="s">
        <v>29</v>
      </c>
      <c r="D31" s="18" t="s">
        <v>29</v>
      </c>
      <c r="E31" s="18">
        <f>עברית!E22/$Z$12</f>
        <v>4.8818897637795278</v>
      </c>
      <c r="F31" s="18">
        <f>עברית!F22/$Z$12</f>
        <v>5.1181102362204731</v>
      </c>
      <c r="G31" s="18">
        <f>עברית!G22/$Z$12</f>
        <v>5.1181102362204731</v>
      </c>
      <c r="H31" s="19">
        <f>עברית!H22/$Z$13</f>
        <v>2.2046226218487757</v>
      </c>
      <c r="I31" s="55">
        <f>עברית!I22/$Z$13</f>
        <v>2.3148537529412145</v>
      </c>
      <c r="J31" s="53">
        <v>6</v>
      </c>
      <c r="K31" s="20">
        <f>עברית!K22/$Z$12</f>
        <v>5.3149606299212602</v>
      </c>
      <c r="L31" s="20">
        <f>עברית!L22/$Z$12</f>
        <v>17.125984251968504</v>
      </c>
      <c r="M31" s="20">
        <f>עברית!M22/$Z$12</f>
        <v>11.811023622047244</v>
      </c>
      <c r="N31" s="21">
        <f>עברית!N22/$Z$13</f>
        <v>0.55115565546219392</v>
      </c>
      <c r="O31" s="52">
        <f>עברית!O22/$Z$13</f>
        <v>14.440278173109482</v>
      </c>
      <c r="P31" s="44">
        <v>7</v>
      </c>
      <c r="Q31" s="7">
        <f t="shared" si="0"/>
        <v>42</v>
      </c>
      <c r="R31" s="7">
        <v>7</v>
      </c>
      <c r="S31" s="7">
        <f t="shared" si="3"/>
        <v>49</v>
      </c>
      <c r="T31" s="22">
        <f t="shared" si="1"/>
        <v>294</v>
      </c>
      <c r="U31" s="19">
        <f>עברית!U22*10/$Z$12</f>
        <v>39.370078740157481</v>
      </c>
      <c r="V31" s="19">
        <f>עברית!V22*10/$Z$12</f>
        <v>47.244094488188978</v>
      </c>
      <c r="W31" s="19">
        <f>עברית!W22*10/$Z$12</f>
        <v>42.322834645669296</v>
      </c>
      <c r="X31" s="43">
        <f t="shared" si="2"/>
        <v>740.64296981009625</v>
      </c>
    </row>
    <row r="32" spans="1:27" ht="38.049999999999997" x14ac:dyDescent="0.2">
      <c r="A32" s="54" t="s">
        <v>67</v>
      </c>
      <c r="B32" s="56">
        <v>28.576259722691915</v>
      </c>
      <c r="C32" s="18" t="s">
        <v>29</v>
      </c>
      <c r="D32" s="18" t="s">
        <v>29</v>
      </c>
      <c r="E32" s="18">
        <f>עברית!E23/$Z$12</f>
        <v>4.6850393700787407</v>
      </c>
      <c r="F32" s="18">
        <f>עברית!F23/$Z$12</f>
        <v>3.8976377952755907</v>
      </c>
      <c r="G32" s="18">
        <f>עברית!G23/$Z$12</f>
        <v>3.9370078740157481</v>
      </c>
      <c r="H32" s="19">
        <f>עברית!H23/$Z$13</f>
        <v>1.7636980974790206</v>
      </c>
      <c r="I32" s="55">
        <f>עברית!I23/$Z$13</f>
        <v>1.9841603596638981</v>
      </c>
      <c r="J32" s="53">
        <v>6</v>
      </c>
      <c r="K32" s="20">
        <f>עברית!K23/$Z$12</f>
        <v>5.5118110236220472</v>
      </c>
      <c r="L32" s="20">
        <f>עברית!L23/$Z$12</f>
        <v>12.795275590551181</v>
      </c>
      <c r="M32" s="20">
        <f>עברית!M23/$Z$12</f>
        <v>8.6614173228346463</v>
      </c>
      <c r="N32" s="21">
        <f>עברית!N23/$Z$13</f>
        <v>0.34171650638656026</v>
      </c>
      <c r="O32" s="52">
        <f>עברית!O23/$Z$13</f>
        <v>12.246678664369949</v>
      </c>
      <c r="P32" s="44">
        <v>13</v>
      </c>
      <c r="Q32" s="7">
        <f t="shared" si="0"/>
        <v>78</v>
      </c>
      <c r="R32" s="7">
        <v>11</v>
      </c>
      <c r="S32" s="7">
        <f>P32*R32</f>
        <v>143</v>
      </c>
      <c r="T32" s="22">
        <f t="shared" si="1"/>
        <v>858</v>
      </c>
      <c r="U32" s="19">
        <f>עברית!U23*10/$Z$12</f>
        <v>39.370078740157481</v>
      </c>
      <c r="V32" s="19">
        <f>עברית!V23*10/$Z$12</f>
        <v>47.244094488188978</v>
      </c>
      <c r="W32" s="19">
        <f>עברית!W23*10/$Z$12</f>
        <v>65.748031496062993</v>
      </c>
      <c r="X32" s="43">
        <f t="shared" si="2"/>
        <v>1784.3443883326343</v>
      </c>
    </row>
    <row r="33" spans="1:24" ht="21.1" x14ac:dyDescent="0.2">
      <c r="A33" s="54" t="s">
        <v>96</v>
      </c>
      <c r="B33" s="56">
        <v>102.5</v>
      </c>
      <c r="C33" s="18" t="s">
        <v>29</v>
      </c>
      <c r="D33" s="18" t="s">
        <v>29</v>
      </c>
      <c r="E33" s="18">
        <v>7</v>
      </c>
      <c r="F33" s="18">
        <v>5.96</v>
      </c>
      <c r="G33" s="18">
        <v>5.98</v>
      </c>
      <c r="H33" s="19">
        <v>6.3</v>
      </c>
      <c r="I33" s="55">
        <v>6.4</v>
      </c>
      <c r="J33" s="72" t="s">
        <v>97</v>
      </c>
      <c r="K33" s="73">
        <v>7</v>
      </c>
      <c r="L33" s="73">
        <v>18</v>
      </c>
      <c r="M33" s="73">
        <v>12.5</v>
      </c>
      <c r="N33" s="73">
        <v>0.88</v>
      </c>
      <c r="O33" s="74">
        <v>42.29</v>
      </c>
      <c r="P33" s="44">
        <v>8</v>
      </c>
      <c r="Q33" s="7">
        <v>48</v>
      </c>
      <c r="R33" s="7">
        <v>8</v>
      </c>
      <c r="S33" s="7">
        <v>64</v>
      </c>
      <c r="T33" s="22">
        <v>384</v>
      </c>
      <c r="U33" s="19">
        <v>39.370078740157481</v>
      </c>
      <c r="V33" s="19">
        <v>47.244094488188978</v>
      </c>
      <c r="W33" s="19">
        <v>65.748031496062993</v>
      </c>
      <c r="X33" s="43">
        <v>2706</v>
      </c>
    </row>
    <row r="34" spans="1:24" ht="38.049999999999997" x14ac:dyDescent="0.2">
      <c r="A34" s="54" t="s">
        <v>68</v>
      </c>
      <c r="B34" s="56">
        <v>412.58031788975313</v>
      </c>
      <c r="C34" s="18">
        <f>עברית!C25/$Z$12</f>
        <v>10.236220472440946</v>
      </c>
      <c r="D34" s="18">
        <f>עברית!D25/$Z$12</f>
        <v>8.0708661417322833</v>
      </c>
      <c r="E34" s="18">
        <f>עברית!E25/$Z$12</f>
        <v>9.0551181102362204</v>
      </c>
      <c r="F34" s="18" t="s">
        <v>29</v>
      </c>
      <c r="G34" s="18" t="s">
        <v>29</v>
      </c>
      <c r="H34" s="19">
        <f>עברית!H25/$Z$13</f>
        <v>19.841603596638983</v>
      </c>
      <c r="I34" s="55">
        <f>עברית!I25/$Z$13</f>
        <v>20.502990383193616</v>
      </c>
      <c r="J34" s="85" t="s">
        <v>94</v>
      </c>
      <c r="K34" s="86"/>
      <c r="L34" s="86"/>
      <c r="M34" s="86"/>
      <c r="N34" s="86"/>
      <c r="O34" s="87"/>
      <c r="P34" s="44" t="s">
        <v>29</v>
      </c>
      <c r="Q34" s="7">
        <v>15</v>
      </c>
      <c r="R34" s="7">
        <v>4</v>
      </c>
      <c r="S34" s="7" t="s">
        <v>29</v>
      </c>
      <c r="T34" s="22">
        <f>Q34*R34</f>
        <v>60</v>
      </c>
      <c r="U34" s="19">
        <f>עברית!U25*10/$Z$12</f>
        <v>39.370078740157481</v>
      </c>
      <c r="V34" s="19">
        <f>עברית!V25*10/$Z$12</f>
        <v>47.244094488188978</v>
      </c>
      <c r="W34" s="19">
        <f>עברית!W25*10/$Z$12</f>
        <v>41.338582677165356</v>
      </c>
      <c r="X34" s="43">
        <f>(I34*T34)+15*(1000/$Z$13)</f>
        <v>1263.2487623193485</v>
      </c>
    </row>
    <row r="35" spans="1:24" ht="38.049999999999997" x14ac:dyDescent="0.2">
      <c r="A35" s="54" t="s">
        <v>69</v>
      </c>
      <c r="B35" s="56">
        <v>169.09029421711193</v>
      </c>
      <c r="C35" s="18">
        <f>עברית!C26/$Z$12</f>
        <v>7.8740157480314963</v>
      </c>
      <c r="D35" s="18">
        <f>עברית!D26/$Z$12</f>
        <v>7.8740157480314963</v>
      </c>
      <c r="E35" s="18">
        <f>עברית!E26/$Z$12</f>
        <v>8.0708661417322833</v>
      </c>
      <c r="F35" s="18" t="s">
        <v>29</v>
      </c>
      <c r="G35" s="18" t="s">
        <v>29</v>
      </c>
      <c r="H35" s="19">
        <f>עברית!H26/$Z$13</f>
        <v>11.023113109243878</v>
      </c>
      <c r="I35" s="55">
        <f>עברית!I26/$Z$13</f>
        <v>11.574268764706073</v>
      </c>
      <c r="J35" s="88"/>
      <c r="K35" s="89"/>
      <c r="L35" s="89"/>
      <c r="M35" s="89"/>
      <c r="N35" s="89"/>
      <c r="O35" s="90"/>
      <c r="P35" s="44" t="s">
        <v>29</v>
      </c>
      <c r="Q35" s="7">
        <v>30</v>
      </c>
      <c r="R35" s="7">
        <v>4</v>
      </c>
      <c r="S35" s="7" t="s">
        <v>29</v>
      </c>
      <c r="T35" s="22">
        <f>Q35*R35</f>
        <v>120</v>
      </c>
      <c r="U35" s="19">
        <f>עברית!U26*10/$Z$12</f>
        <v>39.370078740157481</v>
      </c>
      <c r="V35" s="19">
        <f>עברית!V26*10/$Z$12</f>
        <v>47.244094488188978</v>
      </c>
      <c r="W35" s="19">
        <f>עברית!W26*10/$Z$12</f>
        <v>37.401574803149607</v>
      </c>
      <c r="X35" s="43">
        <f>(I35*T35)+15*(1000/$Z$13)</f>
        <v>1421.9815910924603</v>
      </c>
    </row>
    <row r="36" spans="1:24" ht="38.049999999999997" x14ac:dyDescent="0.2">
      <c r="A36" s="54" t="s">
        <v>70</v>
      </c>
      <c r="B36" s="56">
        <v>405.81670612106865</v>
      </c>
      <c r="C36" s="18" t="s">
        <v>29</v>
      </c>
      <c r="D36" s="18" t="s">
        <v>29</v>
      </c>
      <c r="E36" s="18">
        <f>עברית!E27/$Z$12</f>
        <v>8.6614173228346463</v>
      </c>
      <c r="F36" s="18">
        <f>עברית!F27/$Z$12</f>
        <v>11.41732283464567</v>
      </c>
      <c r="G36" s="18">
        <f>עברית!G27/$Z$12</f>
        <v>11.614173228346457</v>
      </c>
      <c r="H36" s="19">
        <f>עברית!H27/$Z$13</f>
        <v>22.046226218487757</v>
      </c>
      <c r="I36" s="55">
        <f>עברית!I27/$Z$13</f>
        <v>22.928075267227268</v>
      </c>
      <c r="J36" s="88"/>
      <c r="K36" s="89"/>
      <c r="L36" s="89"/>
      <c r="M36" s="89"/>
      <c r="N36" s="89"/>
      <c r="O36" s="90"/>
      <c r="P36" s="44" t="s">
        <v>29</v>
      </c>
      <c r="Q36" s="7">
        <v>12</v>
      </c>
      <c r="R36" s="7">
        <v>4</v>
      </c>
      <c r="S36" s="7" t="s">
        <v>29</v>
      </c>
      <c r="T36" s="22">
        <f>Q36*R36</f>
        <v>48</v>
      </c>
      <c r="U36" s="19">
        <f>עברית!U27*10/$Z$12</f>
        <v>39.370078740157481</v>
      </c>
      <c r="V36" s="19">
        <f>עברית!V27*10/$Z$12</f>
        <v>47.244094488188978</v>
      </c>
      <c r="W36" s="19">
        <f>עברית!W27*10/$Z$12</f>
        <v>39.763779527559059</v>
      </c>
      <c r="X36" s="43">
        <f>(I36*T36)+15*(1000/$Z$13)</f>
        <v>1133.6169521546403</v>
      </c>
    </row>
    <row r="37" spans="1:24" ht="38.75" thickBot="1" x14ac:dyDescent="0.25">
      <c r="A37" s="54" t="s">
        <v>66</v>
      </c>
      <c r="B37" s="57">
        <v>608.725059181603</v>
      </c>
      <c r="C37" s="58" t="s">
        <v>29</v>
      </c>
      <c r="D37" s="58" t="s">
        <v>29</v>
      </c>
      <c r="E37" s="58">
        <f>עברית!E28/$Z$12</f>
        <v>14.173228346456694</v>
      </c>
      <c r="F37" s="58">
        <f>עברית!F28/$Z$12</f>
        <v>11.41732283464567</v>
      </c>
      <c r="G37" s="58">
        <f>עברית!G28/$Z$12</f>
        <v>11.614173228346457</v>
      </c>
      <c r="H37" s="48">
        <f>עברית!H28/$Z$13</f>
        <v>39.683207193277966</v>
      </c>
      <c r="I37" s="59">
        <f>עברית!I28/$Z$13</f>
        <v>41.226443028572106</v>
      </c>
      <c r="J37" s="91"/>
      <c r="K37" s="92"/>
      <c r="L37" s="92"/>
      <c r="M37" s="92"/>
      <c r="N37" s="92"/>
      <c r="O37" s="93"/>
      <c r="P37" s="45" t="s">
        <v>29</v>
      </c>
      <c r="Q37" s="46">
        <v>12</v>
      </c>
      <c r="R37" s="46">
        <v>4</v>
      </c>
      <c r="S37" s="46" t="s">
        <v>29</v>
      </c>
      <c r="T37" s="47">
        <f>Q37*R37</f>
        <v>48</v>
      </c>
      <c r="U37" s="48">
        <f>עברית!U28*10/$Z$12</f>
        <v>39.370078740157481</v>
      </c>
      <c r="V37" s="48">
        <f>עברית!V28*10/$Z$12</f>
        <v>47.244094488188978</v>
      </c>
      <c r="W37" s="48">
        <f>עברית!W28*10/$Z$12</f>
        <v>61.811023622047244</v>
      </c>
      <c r="X37" s="49">
        <f>(I37*T37)+15*(1000/$Z$13)</f>
        <v>2011.9386046991926</v>
      </c>
    </row>
    <row r="38" spans="1:24" ht="14.3" thickTop="1" x14ac:dyDescent="0.2"/>
  </sheetData>
  <mergeCells count="3">
    <mergeCell ref="J34:O37"/>
    <mergeCell ref="A18:X18"/>
    <mergeCell ref="E2:X16"/>
  </mergeCells>
  <pageMargins left="0.7" right="0.7" top="0.75" bottom="0.75" header="0.3" footer="0.3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עברית</vt:lpstr>
      <vt:lpstr>אנגלית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Yossi Falk</dc:creator>
  <cp:lastModifiedBy>דודי בן זאב</cp:lastModifiedBy>
  <cp:lastPrinted>2025-12-16T12:55:10Z</cp:lastPrinted>
  <dcterms:created xsi:type="dcterms:W3CDTF">2025-10-28T09:33:34Z</dcterms:created>
  <dcterms:modified xsi:type="dcterms:W3CDTF">2026-05-24T06:23:19Z</dcterms:modified>
</cp:coreProperties>
</file>